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Great Ayton Parish Council\Accounts and Audit\Accounts and Audit 2023-2024\"/>
    </mc:Choice>
  </mc:AlternateContent>
  <xr:revisionPtr revIDLastSave="0" documentId="13_ncr:1_{B4F71B52-6CD3-4C7A-B999-A7E9D6935775}" xr6:coauthVersionLast="47" xr6:coauthVersionMax="47" xr10:uidLastSave="{00000000-0000-0000-0000-000000000000}"/>
  <bookViews>
    <workbookView xWindow="-108" yWindow="-108" windowWidth="23256" windowHeight="12456" activeTab="3" xr2:uid="{77F3D85C-B919-46AF-9440-27516AA82901}"/>
  </bookViews>
  <sheets>
    <sheet name="Overview to date" sheetId="2" r:id="rId1"/>
    <sheet name="Receipts 23-24" sheetId="6" r:id="rId2"/>
    <sheet name="Allotment bid fund account" sheetId="7" r:id="rId3"/>
    <sheet name="Cash Book" sheetId="3" r:id="rId4"/>
    <sheet name="VAT" sheetId="4" r:id="rId5"/>
  </sheets>
  <definedNames>
    <definedName name="_xlnm.Print_Area" localSheetId="0">'Overview to date'!$A$1:$I$59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7" l="1"/>
  <c r="F34" i="2"/>
  <c r="E20" i="2"/>
  <c r="C64" i="6"/>
  <c r="C165" i="4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44" i="3"/>
  <c r="U241" i="3"/>
  <c r="U240" i="3"/>
  <c r="U239" i="3"/>
  <c r="U238" i="3"/>
  <c r="U237" i="3"/>
  <c r="U272" i="3"/>
  <c r="U236" i="3"/>
  <c r="U235" i="3"/>
  <c r="U234" i="3"/>
  <c r="U233" i="3"/>
  <c r="U232" i="3"/>
  <c r="U231" i="3"/>
  <c r="U230" i="3"/>
  <c r="U229" i="3"/>
  <c r="U228" i="3"/>
  <c r="U227" i="3"/>
  <c r="U226" i="3"/>
  <c r="U225" i="3"/>
  <c r="U224" i="3"/>
  <c r="U223" i="3"/>
  <c r="U210" i="3" l="1"/>
  <c r="U209" i="3"/>
  <c r="U207" i="3"/>
  <c r="U206" i="3"/>
  <c r="U205" i="3"/>
  <c r="U204" i="3"/>
  <c r="U203" i="3"/>
  <c r="U202" i="3"/>
  <c r="U201" i="3"/>
  <c r="U200" i="3"/>
  <c r="U199" i="3"/>
  <c r="U197" i="3"/>
  <c r="U196" i="3"/>
  <c r="U195" i="3"/>
  <c r="U194" i="3"/>
  <c r="U193" i="3"/>
  <c r="U208" i="3"/>
  <c r="U191" i="3"/>
  <c r="U190" i="3"/>
  <c r="U189" i="3"/>
  <c r="U188" i="3"/>
  <c r="U187" i="3"/>
  <c r="U186" i="3"/>
  <c r="U185" i="3"/>
  <c r="U184" i="3"/>
  <c r="U183" i="3"/>
  <c r="U182" i="3"/>
  <c r="U181" i="3"/>
  <c r="U180" i="3"/>
  <c r="U179" i="3"/>
  <c r="U178" i="3"/>
  <c r="U177" i="3"/>
  <c r="U176" i="3"/>
  <c r="U175" i="3"/>
  <c r="U174" i="3"/>
  <c r="U173" i="3" l="1"/>
  <c r="U170" i="3"/>
  <c r="U169" i="3"/>
  <c r="U168" i="3"/>
  <c r="U167" i="3"/>
  <c r="U166" i="3"/>
  <c r="U165" i="3"/>
  <c r="U164" i="3"/>
  <c r="U163" i="3"/>
  <c r="U162" i="3"/>
  <c r="U161" i="3"/>
  <c r="U160" i="3"/>
  <c r="U159" i="3"/>
  <c r="U158" i="3"/>
  <c r="U157" i="3"/>
  <c r="U156" i="3"/>
  <c r="U155" i="3"/>
  <c r="U154" i="3"/>
  <c r="U153" i="3"/>
  <c r="U152" i="3"/>
  <c r="U151" i="3"/>
  <c r="U150" i="3"/>
  <c r="U149" i="3"/>
  <c r="U148" i="3" l="1"/>
  <c r="U147" i="3"/>
  <c r="U146" i="3"/>
  <c r="U145" i="3"/>
  <c r="U144" i="3"/>
  <c r="U143" i="3"/>
  <c r="U142" i="3"/>
  <c r="U141" i="3"/>
  <c r="U140" i="3"/>
  <c r="U139" i="3"/>
  <c r="U138" i="3"/>
  <c r="U137" i="3"/>
  <c r="U136" i="3"/>
  <c r="U135" i="3"/>
  <c r="U134" i="3"/>
  <c r="U133" i="3"/>
  <c r="U132" i="3"/>
  <c r="U131" i="3"/>
  <c r="U130" i="3"/>
  <c r="U129" i="3"/>
  <c r="U128" i="3"/>
  <c r="U127" i="3"/>
  <c r="U126" i="3"/>
  <c r="U125" i="3"/>
  <c r="U124" i="3"/>
  <c r="U123" i="3"/>
  <c r="U122" i="3"/>
  <c r="U121" i="3"/>
  <c r="U120" i="3"/>
  <c r="U119" i="3"/>
  <c r="U118" i="3"/>
  <c r="U117" i="3"/>
  <c r="U116" i="3"/>
  <c r="U115" i="3"/>
  <c r="U114" i="3"/>
  <c r="U113" i="3"/>
  <c r="U112" i="3"/>
  <c r="U111" i="3"/>
  <c r="U110" i="3"/>
  <c r="U109" i="3"/>
  <c r="U108" i="3"/>
  <c r="U107" i="3"/>
  <c r="U106" i="3"/>
  <c r="U105" i="3"/>
  <c r="U104" i="3"/>
  <c r="U103" i="3"/>
  <c r="U102" i="3"/>
  <c r="U101" i="3"/>
  <c r="U100" i="3"/>
  <c r="U99" i="3"/>
  <c r="U98" i="3"/>
  <c r="U97" i="3"/>
  <c r="U96" i="3"/>
  <c r="U95" i="3"/>
  <c r="U94" i="3"/>
  <c r="U93" i="3"/>
  <c r="U92" i="3"/>
  <c r="U91" i="3"/>
  <c r="U90" i="3"/>
  <c r="U89" i="3"/>
  <c r="U88" i="3"/>
  <c r="U87" i="3"/>
  <c r="U86" i="3"/>
  <c r="U85" i="3"/>
  <c r="U84" i="3"/>
  <c r="U83" i="3"/>
  <c r="U82" i="3"/>
  <c r="U81" i="3"/>
  <c r="U80" i="3"/>
  <c r="U79" i="3"/>
  <c r="U78" i="3"/>
  <c r="U77" i="3"/>
  <c r="U76" i="3"/>
  <c r="U75" i="3"/>
  <c r="U74" i="3"/>
  <c r="U73" i="3"/>
  <c r="U72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U71" i="3" l="1"/>
  <c r="S273" i="3"/>
  <c r="F17" i="2" s="1"/>
  <c r="G17" i="2" s="1"/>
  <c r="R273" i="3"/>
  <c r="F16" i="2" s="1"/>
  <c r="G16" i="2" s="1"/>
  <c r="I273" i="3"/>
  <c r="F7" i="2" s="1"/>
  <c r="G7" i="2" s="1"/>
  <c r="M273" i="3"/>
  <c r="F11" i="2" s="1"/>
  <c r="G11" i="2" s="1"/>
  <c r="F273" i="3" l="1"/>
  <c r="T273" i="3"/>
  <c r="F18" i="2" s="1"/>
  <c r="G18" i="2" s="1"/>
  <c r="Q273" i="3"/>
  <c r="F15" i="2" s="1"/>
  <c r="G15" i="2" s="1"/>
  <c r="P273" i="3"/>
  <c r="F14" i="2" s="1"/>
  <c r="G14" i="2" s="1"/>
  <c r="O273" i="3"/>
  <c r="F13" i="2" s="1"/>
  <c r="G13" i="2" s="1"/>
  <c r="N273" i="3"/>
  <c r="F12" i="2" s="1"/>
  <c r="G12" i="2" s="1"/>
  <c r="L273" i="3"/>
  <c r="F10" i="2" s="1"/>
  <c r="G10" i="2" s="1"/>
  <c r="K273" i="3"/>
  <c r="F9" i="2" s="1"/>
  <c r="G9" i="2" s="1"/>
  <c r="J273" i="3"/>
  <c r="F8" i="2" s="1"/>
  <c r="G8" i="2" s="1"/>
  <c r="H273" i="3"/>
  <c r="F6" i="2" s="1"/>
  <c r="G6" i="2" s="1"/>
  <c r="G273" i="3"/>
  <c r="B20" i="2"/>
  <c r="B34" i="2"/>
  <c r="D20" i="2"/>
  <c r="F4" i="2" l="1"/>
  <c r="G4" i="2" l="1"/>
  <c r="G20" i="2" s="1"/>
  <c r="F20" i="2"/>
  <c r="F25" i="2" s="1"/>
  <c r="F28" i="2" s="1"/>
</calcChain>
</file>

<file path=xl/sharedStrings.xml><?xml version="1.0" encoding="utf-8"?>
<sst xmlns="http://schemas.openxmlformats.org/spreadsheetml/2006/main" count="1942" uniqueCount="738">
  <si>
    <t>Receipts</t>
  </si>
  <si>
    <t>Date</t>
  </si>
  <si>
    <t>Details</t>
  </si>
  <si>
    <t>Payments</t>
  </si>
  <si>
    <t>VAT</t>
  </si>
  <si>
    <t>Payment To:</t>
  </si>
  <si>
    <t>Amount</t>
  </si>
  <si>
    <t>Description</t>
  </si>
  <si>
    <t>Budget</t>
  </si>
  <si>
    <t>Spent to Date</t>
  </si>
  <si>
    <t>Remaining Budget</t>
  </si>
  <si>
    <t>Grand Total</t>
  </si>
  <si>
    <t>Previous year</t>
  </si>
  <si>
    <t xml:space="preserve">Funds brought forward April </t>
  </si>
  <si>
    <t>Add receipts</t>
  </si>
  <si>
    <t>Less Payments</t>
  </si>
  <si>
    <t>Less cheques from previous year cleared in current year</t>
  </si>
  <si>
    <t>Add cheques issued in year not presented by year end</t>
  </si>
  <si>
    <t>Current account balance</t>
  </si>
  <si>
    <t>Deposit account balance</t>
  </si>
  <si>
    <t>TOTAL funds at bank</t>
  </si>
  <si>
    <t>Total:</t>
  </si>
  <si>
    <t>Check</t>
  </si>
  <si>
    <t>VAT reg</t>
  </si>
  <si>
    <t>VAT amount</t>
  </si>
  <si>
    <t>Brief description of goods</t>
  </si>
  <si>
    <t>To whom addressed</t>
  </si>
  <si>
    <t>Cemetery running costs (Excluding labour)</t>
  </si>
  <si>
    <t>Allotment running costs (Excluding Labour) £2500, waste removal/improvements £1000, Land rent £500</t>
  </si>
  <si>
    <t>Cutting Verges &amp; Greens</t>
  </si>
  <si>
    <t>Public Conveniences</t>
  </si>
  <si>
    <t>Play Park repairs &amp; maintenance</t>
  </si>
  <si>
    <t>Salaries (Clerk, Janitor, Handyperson, Cemetery Sup (P/T), Cemetery &amp; Services Sup (F/T)</t>
  </si>
  <si>
    <t>Vehicle running costs (lease, insurance, road tax) £6000 Service team machines purchase 0</t>
  </si>
  <si>
    <t xml:space="preserve">General Admin (Inc YLCA Membership) £2000, Audit £1500, Bank Charges £175, Insurances £3000, </t>
  </si>
  <si>
    <t xml:space="preserve">Property Maintenance </t>
  </si>
  <si>
    <t>Chairman's Allowance£300 Miscellaneous / Contingency 0</t>
  </si>
  <si>
    <t>Expenditure on village events (S145)</t>
  </si>
  <si>
    <t>Donations to Great Ayton Discovery Centre (S137) £25000, Donations to charities &amp; local community organisations (S137) £200</t>
  </si>
  <si>
    <t>36998.23+51.09+13.39</t>
  </si>
  <si>
    <t xml:space="preserve">Date </t>
  </si>
  <si>
    <t xml:space="preserve">Cemetery </t>
  </si>
  <si>
    <t>Allotments</t>
  </si>
  <si>
    <t>Trees/plants &amp; Green spaces, footpaths, cook memorial garden</t>
  </si>
  <si>
    <t>Cutting verges/greens</t>
  </si>
  <si>
    <t>Public conveniences</t>
  </si>
  <si>
    <t xml:space="preserve">Play park </t>
  </si>
  <si>
    <t>Salaries</t>
  </si>
  <si>
    <t>Vehicle running costs/service machines</t>
  </si>
  <si>
    <t>General Admin inc, memberships, bank charges, audit, insurance</t>
  </si>
  <si>
    <t>Property Maintenance</t>
  </si>
  <si>
    <t>Chairs allowance, misc</t>
  </si>
  <si>
    <t>Expenditure on Village events S145</t>
  </si>
  <si>
    <t>Donations S137</t>
  </si>
  <si>
    <t>3.4.23</t>
  </si>
  <si>
    <t>Rea Funeral March fees</t>
  </si>
  <si>
    <t>26.4.23</t>
  </si>
  <si>
    <t>28.4.23</t>
  </si>
  <si>
    <t>NYC Precept</t>
  </si>
  <si>
    <t>2.5.23</t>
  </si>
  <si>
    <t>Rea Funeral April fees</t>
  </si>
  <si>
    <t>Little Indian pitch fee coronation</t>
  </si>
  <si>
    <t>Poppy Shearer pitch fee coronation</t>
  </si>
  <si>
    <t>The Tannery pitch fee coronation</t>
  </si>
  <si>
    <t>3.5.23</t>
  </si>
  <si>
    <t>The Poor House pitch fee coronation</t>
  </si>
  <si>
    <t>HMRC VAT return 22-23</t>
  </si>
  <si>
    <t>4.5.23</t>
  </si>
  <si>
    <t>Pomegranate Persian pitch fee coronation</t>
  </si>
  <si>
    <t>Velveteen Rabbit pitch fee coronation</t>
  </si>
  <si>
    <t>Big Ds pitch fee coronation</t>
  </si>
  <si>
    <t>1.6.23</t>
  </si>
  <si>
    <t>L Chandler cash for internment of ashes</t>
  </si>
  <si>
    <t>2.6.23</t>
  </si>
  <si>
    <t>7.6.23</t>
  </si>
  <si>
    <t>Rea Funeral May fees</t>
  </si>
  <si>
    <t>Northern powergrid wayleave payment</t>
  </si>
  <si>
    <t>23.6.23</t>
  </si>
  <si>
    <t>30.6.23</t>
  </si>
  <si>
    <t>Rea Funerals June fees</t>
  </si>
  <si>
    <t>Bench contribution E Ellis</t>
  </si>
  <si>
    <t>Hydro electric</t>
  </si>
  <si>
    <t>11.4.23</t>
  </si>
  <si>
    <t>Lee Marley</t>
  </si>
  <si>
    <t>Stokesley motors diesel payment</t>
  </si>
  <si>
    <t>Gary Frankish</t>
  </si>
  <si>
    <t>Sam Turner</t>
  </si>
  <si>
    <t xml:space="preserve">Sam Turner </t>
  </si>
  <si>
    <t>Garbutt Bros Skip Hire</t>
  </si>
  <si>
    <t>Alan Dale</t>
  </si>
  <si>
    <t>Minster</t>
  </si>
  <si>
    <t>Catch Design</t>
  </si>
  <si>
    <t>YLCA</t>
  </si>
  <si>
    <t>MBS Wholesale</t>
  </si>
  <si>
    <t>Swalec</t>
  </si>
  <si>
    <t xml:space="preserve">North Yorkshire </t>
  </si>
  <si>
    <t>Mrs A Livingstone</t>
  </si>
  <si>
    <t>Nat West</t>
  </si>
  <si>
    <t>Hambleton DC</t>
  </si>
  <si>
    <t>Southern Electric</t>
  </si>
  <si>
    <t>Thompsons Hardware</t>
  </si>
  <si>
    <t>RD Alderson</t>
  </si>
  <si>
    <t xml:space="preserve">Tom Newton Haulage </t>
  </si>
  <si>
    <t>pothole repairs</t>
  </si>
  <si>
    <t>Cleaning Products</t>
  </si>
  <si>
    <t>Home Fix Computer</t>
  </si>
  <si>
    <t>Ink for old RFO</t>
  </si>
  <si>
    <t>Cllr J Blackmore</t>
  </si>
  <si>
    <t>printing for coronation event</t>
  </si>
  <si>
    <t xml:space="preserve">Bank charges </t>
  </si>
  <si>
    <t>A L Robinson</t>
  </si>
  <si>
    <t>Retention Public toilets</t>
  </si>
  <si>
    <t>18.8.2022</t>
  </si>
  <si>
    <t>28.02.23</t>
  </si>
  <si>
    <t xml:space="preserve">8cu skip </t>
  </si>
  <si>
    <t>Mole Valley country stores</t>
  </si>
  <si>
    <t>28.2.23</t>
  </si>
  <si>
    <t>28.6.23</t>
  </si>
  <si>
    <t>20l rosate</t>
  </si>
  <si>
    <t>7.3.23</t>
  </si>
  <si>
    <t>insurance recharge for parish centre</t>
  </si>
  <si>
    <t>10.03.23</t>
  </si>
  <si>
    <t>Cemetery rates 1st instalment/ to pay £445 1st Oct</t>
  </si>
  <si>
    <t>toilet block electric</t>
  </si>
  <si>
    <t>16.3.23</t>
  </si>
  <si>
    <t>padlock, stanley keys, surf laundry deterg</t>
  </si>
  <si>
    <t>27.3.23</t>
  </si>
  <si>
    <t>28.3.23</t>
  </si>
  <si>
    <t>grounds maintenance March 23</t>
  </si>
  <si>
    <t>29.3.23</t>
  </si>
  <si>
    <t>graves 16th and 24th, 1 normal &amp; 1 wicker</t>
  </si>
  <si>
    <t>17.3.23</t>
  </si>
  <si>
    <t>10kg grass seed</t>
  </si>
  <si>
    <t>Van rental 28 days x £21 + RFL 28 x£1</t>
  </si>
  <si>
    <t>30.03.23</t>
  </si>
  <si>
    <t>salary recharges Jan - Mar</t>
  </si>
  <si>
    <t>subscription</t>
  </si>
  <si>
    <t>1.4.23</t>
  </si>
  <si>
    <t>renew domain &amp; hosting Captain Cook garden website</t>
  </si>
  <si>
    <t>28.11.22</t>
  </si>
  <si>
    <t>mower repairs</t>
  </si>
  <si>
    <t>Hedge cutting little ayton land/allotments</t>
  </si>
  <si>
    <t>30.01.23</t>
  </si>
  <si>
    <t>charges for bin collection</t>
  </si>
  <si>
    <t>4 smart one toilet dispensers</t>
  </si>
  <si>
    <t>12.4.23</t>
  </si>
  <si>
    <t>paint brush, screws, tape and cutting disks</t>
  </si>
  <si>
    <t>13.4.23</t>
  </si>
  <si>
    <t>Amazon laptop bag</t>
  </si>
  <si>
    <t>Amazon 128gb flash drive</t>
  </si>
  <si>
    <t>Amazon Microsoft 365 personal 1 yr subs</t>
  </si>
  <si>
    <t>Amazon A4 paper</t>
  </si>
  <si>
    <t>Post Office signed for post and 8 stamps</t>
  </si>
  <si>
    <t>14.4.23</t>
  </si>
  <si>
    <t>Parts for bench repairs</t>
  </si>
  <si>
    <t>Agridirect berthoud spray shield</t>
  </si>
  <si>
    <t>21.4.23</t>
  </si>
  <si>
    <t>floor cleaner, toilet tissue,cleaner</t>
  </si>
  <si>
    <t>18.4.23</t>
  </si>
  <si>
    <t>25.04.23</t>
  </si>
  <si>
    <t>25.4.23</t>
  </si>
  <si>
    <t>grounds maintenance April 23</t>
  </si>
  <si>
    <t>20l fuel</t>
  </si>
  <si>
    <t>urinal channel blocks</t>
  </si>
  <si>
    <t>1.5.23</t>
  </si>
  <si>
    <t>05.5.23</t>
  </si>
  <si>
    <t>High Green tree stakes</t>
  </si>
  <si>
    <t>David Marwood</t>
  </si>
  <si>
    <t>Allotment rent</t>
  </si>
  <si>
    <t>20.5.23</t>
  </si>
  <si>
    <t>TORK Smart onetoilet rolls x12</t>
  </si>
  <si>
    <t>23.5.23</t>
  </si>
  <si>
    <t>8.5.23</t>
  </si>
  <si>
    <t>J O Hare</t>
  </si>
  <si>
    <t>First Aid support Coronation 7th May</t>
  </si>
  <si>
    <t>30.5.23</t>
  </si>
  <si>
    <t>grave 24th May</t>
  </si>
  <si>
    <t>40l fuel</t>
  </si>
  <si>
    <t>grounds maintenance June 23</t>
  </si>
  <si>
    <t>31.5.23</t>
  </si>
  <si>
    <t>Cemetery tool belt</t>
  </si>
  <si>
    <t>Cemetery battery 12V</t>
  </si>
  <si>
    <t>6.6.23</t>
  </si>
  <si>
    <t>TORK Smart onetoilet rolls x24</t>
  </si>
  <si>
    <t>date paid</t>
  </si>
  <si>
    <t>12.5.23</t>
  </si>
  <si>
    <t>Electric - Cemetery</t>
  </si>
  <si>
    <t>8.6.23</t>
  </si>
  <si>
    <t>PH Greenwell</t>
  </si>
  <si>
    <t>supply / fit replacement tap to boiler building at Yatton House</t>
  </si>
  <si>
    <t>13.6.23</t>
  </si>
  <si>
    <t>Glassfibre Flagpole Ltd Harrisons</t>
  </si>
  <si>
    <t>service 8m flagpole</t>
  </si>
  <si>
    <t>16.6.23</t>
  </si>
  <si>
    <t>Play park ironmongery</t>
  </si>
  <si>
    <t>20.6.23</t>
  </si>
  <si>
    <t>12.6.23</t>
  </si>
  <si>
    <t>SSE Southern electric</t>
  </si>
  <si>
    <t>22.6.23</t>
  </si>
  <si>
    <t>Grave 9th June</t>
  </si>
  <si>
    <t>9.6.23</t>
  </si>
  <si>
    <t>Wave</t>
  </si>
  <si>
    <t>Cemetery</t>
  </si>
  <si>
    <t>Jake Wilson &amp; Sons</t>
  </si>
  <si>
    <t>emergency works to manhole toilets</t>
  </si>
  <si>
    <t>28.6.3</t>
  </si>
  <si>
    <t>60l fuel</t>
  </si>
  <si>
    <t>Great Ayton Discovery Centre</t>
  </si>
  <si>
    <t>donation April 23 - Sept 23</t>
  </si>
  <si>
    <t>SSE Swalec</t>
  </si>
  <si>
    <t>Electric HighGreen</t>
  </si>
  <si>
    <t>17.4.23</t>
  </si>
  <si>
    <t>20.4.23</t>
  </si>
  <si>
    <t>10.7.23</t>
  </si>
  <si>
    <t>21.6.23</t>
  </si>
  <si>
    <t>A Livingstone Consortium RM Educational resources</t>
  </si>
  <si>
    <t>5.5.23</t>
  </si>
  <si>
    <t>16.5.23</t>
  </si>
  <si>
    <t>25.5.23</t>
  </si>
  <si>
    <t>7.7.23</t>
  </si>
  <si>
    <t>still to pay</t>
  </si>
  <si>
    <t xml:space="preserve">New balance carried forward </t>
  </si>
  <si>
    <t>Electric Cemetery</t>
  </si>
  <si>
    <t>8.7.23</t>
  </si>
  <si>
    <t>SSE Scottish Hydro</t>
  </si>
  <si>
    <t>Electric toilet block</t>
  </si>
  <si>
    <t>1.7.23</t>
  </si>
  <si>
    <t>15.7.23</t>
  </si>
  <si>
    <t>31.7.23</t>
  </si>
  <si>
    <t>4.7.23</t>
  </si>
  <si>
    <t>5.8.23</t>
  </si>
  <si>
    <t>C Hall</t>
  </si>
  <si>
    <t>Instantprint A0 open spaces print</t>
  </si>
  <si>
    <t>Sam Turner &amp; Sons</t>
  </si>
  <si>
    <t xml:space="preserve">Rat Bait, boots, </t>
  </si>
  <si>
    <t>12.7.23</t>
  </si>
  <si>
    <t>Redex Ad Blue, WD40, Tarmac cold lay</t>
  </si>
  <si>
    <t>Boots</t>
  </si>
  <si>
    <t>A Livingstone</t>
  </si>
  <si>
    <t>GADC laminating 10 sheets</t>
  </si>
  <si>
    <t>toilet consum/cemetery bits/tablecloths fete</t>
  </si>
  <si>
    <t>29.7.23</t>
  </si>
  <si>
    <t>Electric High Green</t>
  </si>
  <si>
    <t>2.45m Ladder</t>
  </si>
  <si>
    <t>18.7.23</t>
  </si>
  <si>
    <t>training day</t>
  </si>
  <si>
    <t>19.7.23</t>
  </si>
  <si>
    <t>22.7.23</t>
  </si>
  <si>
    <t>Jason Gawthorpe</t>
  </si>
  <si>
    <t>joinery work cemetery/office</t>
  </si>
  <si>
    <t>27.7.23</t>
  </si>
  <si>
    <t>Viking Direct</t>
  </si>
  <si>
    <t>paper/envelopes</t>
  </si>
  <si>
    <t>grounds maintenance July</t>
  </si>
  <si>
    <t>28.7.23</t>
  </si>
  <si>
    <t>Feet first deposit for 2 plaques</t>
  </si>
  <si>
    <t>handsoap/urinal blocks/refuse sacks 200</t>
  </si>
  <si>
    <t>20.7.23</t>
  </si>
  <si>
    <t>Fawcett &amp; Hetherington Cem fees</t>
  </si>
  <si>
    <t>26.7.23</t>
  </si>
  <si>
    <t>cash to L Marley cem fees</t>
  </si>
  <si>
    <t>Crown Memorials</t>
  </si>
  <si>
    <t>1.8.23</t>
  </si>
  <si>
    <t>Rea Funerals July fees</t>
  </si>
  <si>
    <t>Tyre inflator</t>
  </si>
  <si>
    <t>30.7.23</t>
  </si>
  <si>
    <t>grave digging x 3</t>
  </si>
  <si>
    <t>7.8.23</t>
  </si>
  <si>
    <t>Bench contribution Hepworth</t>
  </si>
  <si>
    <t>10.8.23</t>
  </si>
  <si>
    <t>31.8.23</t>
  </si>
  <si>
    <t>interest to this date</t>
  </si>
  <si>
    <t>29.8.23</t>
  </si>
  <si>
    <t>Rea funerals August fees</t>
  </si>
  <si>
    <t>North Yorkshire Grasscutting contribution</t>
  </si>
  <si>
    <t>2.8.23</t>
  </si>
  <si>
    <t>Yatton House</t>
  </si>
  <si>
    <t>Parish Council electricity</t>
  </si>
  <si>
    <t>4.8.23</t>
  </si>
  <si>
    <t>Jefferson1/4", jade rat bait 3kg, PTFE tape 12m</t>
  </si>
  <si>
    <t>3.8.23</t>
  </si>
  <si>
    <t>postage charge</t>
  </si>
  <si>
    <t>15.8.23</t>
  </si>
  <si>
    <t>17.8.23</t>
  </si>
  <si>
    <t>toilet roll x 18</t>
  </si>
  <si>
    <t>plaque</t>
  </si>
  <si>
    <t>labour and machinery to lower headstone</t>
  </si>
  <si>
    <t>18.8.23</t>
  </si>
  <si>
    <t>20k Postfix</t>
  </si>
  <si>
    <t>23.8.23</t>
  </si>
  <si>
    <t>3 fence posts</t>
  </si>
  <si>
    <t>99 compliments slips</t>
  </si>
  <si>
    <t xml:space="preserve">Zurich </t>
  </si>
  <si>
    <t>insurance</t>
  </si>
  <si>
    <t>ground maintenance August</t>
  </si>
  <si>
    <t>25.8.23</t>
  </si>
  <si>
    <t>25kg tarmac cold lay</t>
  </si>
  <si>
    <t>27.8.23</t>
  </si>
  <si>
    <t>PKF Littlejohn</t>
  </si>
  <si>
    <t>professional services</t>
  </si>
  <si>
    <t>supply E5 fuel cemetery</t>
  </si>
  <si>
    <t>22.8.23</t>
  </si>
  <si>
    <t>payroll charges 1.4.23 - 30.6.23</t>
  </si>
  <si>
    <t>1.10.23</t>
  </si>
  <si>
    <t>Cemetery rates 2nd instalment/ to pay</t>
  </si>
  <si>
    <t>18.9.23</t>
  </si>
  <si>
    <t>Aldi key set</t>
  </si>
  <si>
    <t>26.9.23</t>
  </si>
  <si>
    <t>1.9.23</t>
  </si>
  <si>
    <t>9.9.23</t>
  </si>
  <si>
    <t>Public conveniences water</t>
  </si>
  <si>
    <t>Allotments water</t>
  </si>
  <si>
    <t>Cemetery water</t>
  </si>
  <si>
    <t>12.9.23</t>
  </si>
  <si>
    <t>13.9.23</t>
  </si>
  <si>
    <t>Alox sand paper 5m x 40</t>
  </si>
  <si>
    <t>Cemetery electric</t>
  </si>
  <si>
    <t>High Green electric</t>
  </si>
  <si>
    <t>jefferson breaker bar1/2" 600mm play park</t>
  </si>
  <si>
    <t>20.9.23</t>
  </si>
  <si>
    <t>toilet roll x 6</t>
  </si>
  <si>
    <t>25.9.23</t>
  </si>
  <si>
    <t>RoSPA Playsafety</t>
  </si>
  <si>
    <t>annual inspection</t>
  </si>
  <si>
    <t>27.9.23</t>
  </si>
  <si>
    <t>card factory 2 diarys 2024</t>
  </si>
  <si>
    <t>29.9.23</t>
  </si>
  <si>
    <t>ground maintenance Sept</t>
  </si>
  <si>
    <t>Merritts Solicitors</t>
  </si>
  <si>
    <t>charges in preping leases Yatton House/Village Hall</t>
  </si>
  <si>
    <t>Zoro - toilet rolls x 12</t>
  </si>
  <si>
    <t>9.10.23</t>
  </si>
  <si>
    <t>Rea funerals Sept fees</t>
  </si>
  <si>
    <t>Precept</t>
  </si>
  <si>
    <t>2.10.23</t>
  </si>
  <si>
    <t>Lords memorials payment</t>
  </si>
  <si>
    <t>3.10.23</t>
  </si>
  <si>
    <t>Book my course</t>
  </si>
  <si>
    <t>NRSWA  training for 2</t>
  </si>
  <si>
    <t>31.9.23</t>
  </si>
  <si>
    <t>donation October 23 - March 24</t>
  </si>
  <si>
    <t>6.10.23</t>
  </si>
  <si>
    <t>28.9.23</t>
  </si>
  <si>
    <t>8.9.23</t>
  </si>
  <si>
    <t>8.9.23/9.10</t>
  </si>
  <si>
    <t>16.8.23</t>
  </si>
  <si>
    <t>electric supply</t>
  </si>
  <si>
    <t>toilet consumables</t>
  </si>
  <si>
    <t>skip hire</t>
  </si>
  <si>
    <t>cemetery/allotment consumables</t>
  </si>
  <si>
    <t>Vehicle Hire</t>
  </si>
  <si>
    <t>website costs</t>
  </si>
  <si>
    <t>waste removal</t>
  </si>
  <si>
    <t>office consumables</t>
  </si>
  <si>
    <t>payroll charges</t>
  </si>
  <si>
    <t>diesel costs for van</t>
  </si>
  <si>
    <t>road repair works</t>
  </si>
  <si>
    <t>supply costs for toilet works</t>
  </si>
  <si>
    <t>grass cutting / tree works</t>
  </si>
  <si>
    <t xml:space="preserve">costs for plumbing works </t>
  </si>
  <si>
    <t>flagpole service cost</t>
  </si>
  <si>
    <t>play park consumables</t>
  </si>
  <si>
    <t>printing charge</t>
  </si>
  <si>
    <t>works in cemetery</t>
  </si>
  <si>
    <t>Audit professional services</t>
  </si>
  <si>
    <t>RoSPA inspection</t>
  </si>
  <si>
    <t>solicitor professional services</t>
  </si>
  <si>
    <t>Great Ayton Parish Council</t>
  </si>
  <si>
    <t>till receipt</t>
  </si>
  <si>
    <t>toilet/cemetery consumables</t>
  </si>
  <si>
    <t>23.10.23</t>
  </si>
  <si>
    <t>K Home bench donation</t>
  </si>
  <si>
    <t>25.10.23</t>
  </si>
  <si>
    <t>1.11.23</t>
  </si>
  <si>
    <t>Interment cash</t>
  </si>
  <si>
    <t>2.11.23</t>
  </si>
  <si>
    <t>Relphs fees</t>
  </si>
  <si>
    <t>Kirby bench plaque change</t>
  </si>
  <si>
    <t>3.11.23</t>
  </si>
  <si>
    <t>M&amp;B Rea Oct fees</t>
  </si>
  <si>
    <t>JW Myers Stonemasons -Leng</t>
  </si>
  <si>
    <t>Payroll charges 1.7.23 - 30.9.23</t>
  </si>
  <si>
    <t>Christ Church Office</t>
  </si>
  <si>
    <t>hire of hall charge 2.10.23 allotments meeting</t>
  </si>
  <si>
    <t>4.10.23</t>
  </si>
  <si>
    <t>wallplugs, 2 safety helmets</t>
  </si>
  <si>
    <t>5.10.23</t>
  </si>
  <si>
    <t>Amazon professional mop bucket</t>
  </si>
  <si>
    <t>5l black tormastic TOR coating, Jade rat bait 3kg</t>
  </si>
  <si>
    <t>AJ Roofing</t>
  </si>
  <si>
    <t>repairs to garage roof</t>
  </si>
  <si>
    <t>10.10.23</t>
  </si>
  <si>
    <t>11.10.23</t>
  </si>
  <si>
    <t>28.10.23</t>
  </si>
  <si>
    <t>15.10.23</t>
  </si>
  <si>
    <t>19.10.23</t>
  </si>
  <si>
    <t>Studio Botez</t>
  </si>
  <si>
    <t>website and email hosting charges1.11.23-1.11.24</t>
  </si>
  <si>
    <t>2 x fencepost 8x4, 2 x postfix 20kg</t>
  </si>
  <si>
    <t>hacksaw, tape measure, bolt &amp; nuts x 8</t>
  </si>
  <si>
    <t>5l handsoap, 5l surface cleaner, mop head and handle</t>
  </si>
  <si>
    <t xml:space="preserve">Martin Allen </t>
  </si>
  <si>
    <t>27.10.23</t>
  </si>
  <si>
    <t>ground maintenance October</t>
  </si>
  <si>
    <t>13.10.23</t>
  </si>
  <si>
    <t>post office stamps</t>
  </si>
  <si>
    <t>dig and fill grave11.10</t>
  </si>
  <si>
    <t>30.10.23</t>
  </si>
  <si>
    <t>Parish Council electricity sept / oct</t>
  </si>
  <si>
    <t>31.10.23</t>
  </si>
  <si>
    <t>20kg sapphire rat bait, splitting axe</t>
  </si>
  <si>
    <t>Aspli road closed signs x 2</t>
  </si>
  <si>
    <t>Premier Print signs informing of road closures</t>
  </si>
  <si>
    <t>Allotment charges 23-24</t>
  </si>
  <si>
    <t>interest additional since 9.10 to 6.11.23</t>
  </si>
  <si>
    <t>to 6.11.23</t>
  </si>
  <si>
    <t>7.11.23</t>
  </si>
  <si>
    <t>R McKinty -Kirby bench plaque change</t>
  </si>
  <si>
    <t>8.11.23</t>
  </si>
  <si>
    <t>J Monaghan new metal bench High Green</t>
  </si>
  <si>
    <t>28.11.23</t>
  </si>
  <si>
    <t>Bambridge Brothers ref Johnson</t>
  </si>
  <si>
    <t>16.11.23</t>
  </si>
  <si>
    <t>Initial Rentokil</t>
  </si>
  <si>
    <t>toilets contract for 3 sanitary bins</t>
  </si>
  <si>
    <t>toilets contract for nappy bins ending Nov</t>
  </si>
  <si>
    <t>10.11.23</t>
  </si>
  <si>
    <t>29.11.23</t>
  </si>
  <si>
    <t>20.11.23</t>
  </si>
  <si>
    <t>laundry detergent for cemetery</t>
  </si>
  <si>
    <t>22.11.23</t>
  </si>
  <si>
    <t>stanley 12mm staples</t>
  </si>
  <si>
    <t>23.11.23</t>
  </si>
  <si>
    <t>cable ties 200x4.8mm black pack 100 x 4</t>
  </si>
  <si>
    <t>27.11.23</t>
  </si>
  <si>
    <t>Hope education - 4 packs toilet rolls</t>
  </si>
  <si>
    <t>RBLPoppy appeal</t>
  </si>
  <si>
    <t>donation</t>
  </si>
  <si>
    <t>Maynards Nurseries</t>
  </si>
  <si>
    <t>23ft christmas tree</t>
  </si>
  <si>
    <t>to 29.11.23</t>
  </si>
  <si>
    <t>Allotment charges 23-24 from 6.11</t>
  </si>
  <si>
    <t>Bank charges 30.9-3.11</t>
  </si>
  <si>
    <t>credited</t>
  </si>
  <si>
    <t>Tindalls - key cutting allotment/Yatton office</t>
  </si>
  <si>
    <t>A Livingstone Feet First</t>
  </si>
  <si>
    <t>A LivingstoneRM Educational Resources</t>
  </si>
  <si>
    <t>A Livingstone Post Office</t>
  </si>
  <si>
    <t>A Livingstone RM Educational Resources</t>
  </si>
  <si>
    <t>ground maintenance Nov</t>
  </si>
  <si>
    <t>christmas tree delivery/disposal and light fitting, supply 20lt fuel for cemetery</t>
  </si>
  <si>
    <t>30.11.23</t>
  </si>
  <si>
    <t>Digging graves 20th and 24th November</t>
  </si>
  <si>
    <t>1.12.23</t>
  </si>
  <si>
    <t>Bank charges 4.11.23 - 1.12.23</t>
  </si>
  <si>
    <t>8.12.23</t>
  </si>
  <si>
    <t>National Allotment Society</t>
  </si>
  <si>
    <t>Membership</t>
  </si>
  <si>
    <t>Stihl hedge trimmer</t>
  </si>
  <si>
    <t>9.12.23</t>
  </si>
  <si>
    <t>Water toilets 9.9.23 - 8.12.23</t>
  </si>
  <si>
    <t>Water cemetery 9.9.23 - 8.12.23</t>
  </si>
  <si>
    <t>11.12.23</t>
  </si>
  <si>
    <t>Amazon lights for Carols on the green</t>
  </si>
  <si>
    <t>Amazon batteries for lights</t>
  </si>
  <si>
    <t>12.12.23</t>
  </si>
  <si>
    <t>SSE Energy solutions</t>
  </si>
  <si>
    <t>Electric Cemetery 2.11.23-30.11.23</t>
  </si>
  <si>
    <t>High Green electric 5.11.23 - 30.11.23</t>
  </si>
  <si>
    <t>18.12.23</t>
  </si>
  <si>
    <t>cable ties 200x4.8mm black pack 100 x 1</t>
  </si>
  <si>
    <t>Royal Oak Hotel</t>
  </si>
  <si>
    <t>drinks for band members</t>
  </si>
  <si>
    <t>28.12.23</t>
  </si>
  <si>
    <t>Grounds maintenance Dec 23</t>
  </si>
  <si>
    <t>30.12.23</t>
  </si>
  <si>
    <t>Feet first 2 large plaques</t>
  </si>
  <si>
    <t>29.12.23</t>
  </si>
  <si>
    <t>Digging grave 29.12.23</t>
  </si>
  <si>
    <t>Ridsdale plaque for wall</t>
  </si>
  <si>
    <t>22.12.23</t>
  </si>
  <si>
    <t>M&amp;B Rea Nov fees</t>
  </si>
  <si>
    <t>6.12.23</t>
  </si>
  <si>
    <t>Lords install headstone</t>
  </si>
  <si>
    <t>20.12.23</t>
  </si>
  <si>
    <t>donations from Carols on the Green - to send to Action for children</t>
  </si>
  <si>
    <t>M&amp;B Rea Dec fees</t>
  </si>
  <si>
    <t>M&amp;B Rea Dec fees paid twice</t>
  </si>
  <si>
    <t>31.12.23</t>
  </si>
  <si>
    <t>interest additional 7.11.23 - 31.12.23</t>
  </si>
  <si>
    <t>2.1.24</t>
  </si>
  <si>
    <t>27.12.23</t>
  </si>
  <si>
    <t>Action for Children</t>
  </si>
  <si>
    <t>donation from Carols on the Green</t>
  </si>
  <si>
    <t>Parish Council electric</t>
  </si>
  <si>
    <t>4.12.23</t>
  </si>
  <si>
    <t>1.1.24</t>
  </si>
  <si>
    <t>Wave Allotments 9.9.23 - 8.1.24</t>
  </si>
  <si>
    <t>11.1.24</t>
  </si>
  <si>
    <t>Allotment rental new tenant</t>
  </si>
  <si>
    <t>26.1.24</t>
  </si>
  <si>
    <t>31.1.24</t>
  </si>
  <si>
    <t>Yatton House annual rent</t>
  </si>
  <si>
    <t>Mr Buckley cash for ashes interment/plaque install</t>
  </si>
  <si>
    <t>Van rental 23 days x £21 + RFL 23 x£1</t>
  </si>
  <si>
    <t>8.1.24</t>
  </si>
  <si>
    <t>blue roll pack 6, urinal blocks 6kg</t>
  </si>
  <si>
    <t>Cobra V belt chip 650L</t>
  </si>
  <si>
    <t>9.1.24</t>
  </si>
  <si>
    <t>Toilet block electric 6.11.23 - 31.12.23</t>
  </si>
  <si>
    <t>Salary recharges Sept-Dec</t>
  </si>
  <si>
    <t>10.1.24</t>
  </si>
  <si>
    <t>Tarmac cold lay 25kg x 2</t>
  </si>
  <si>
    <t>toilet consum, snow shovel, office bits</t>
  </si>
  <si>
    <t>19.1.24</t>
  </si>
  <si>
    <t>23.1.24</t>
  </si>
  <si>
    <t>25.1.24</t>
  </si>
  <si>
    <t>30.1.24</t>
  </si>
  <si>
    <t xml:space="preserve">Ground maintenance Jan </t>
  </si>
  <si>
    <t>Robin Jessop</t>
  </si>
  <si>
    <t>valuation fee</t>
  </si>
  <si>
    <t>24.2.24</t>
  </si>
  <si>
    <t>ICO</t>
  </si>
  <si>
    <t>Data protection renewal fee</t>
  </si>
  <si>
    <t>1.2.24</t>
  </si>
  <si>
    <t xml:space="preserve">Van rental credit note </t>
  </si>
  <si>
    <t>12.1.24</t>
  </si>
  <si>
    <t>16.1.24</t>
  </si>
  <si>
    <t>Bank charges to 29.12.23</t>
  </si>
  <si>
    <t>2.2.24</t>
  </si>
  <si>
    <t>16.2.24</t>
  </si>
  <si>
    <t>L Davey fee for ashes burial</t>
  </si>
  <si>
    <t>27.2.24</t>
  </si>
  <si>
    <t>L Davey fee for plaque installation</t>
  </si>
  <si>
    <t>28.2.24</t>
  </si>
  <si>
    <t>J Cole scattering ashes/plaque install</t>
  </si>
  <si>
    <t>Co-op interment of ashes</t>
  </si>
  <si>
    <t>Electric Cemetery 1.12.23-31.12.23</t>
  </si>
  <si>
    <t>High Green electric 1.12.23 - 31.12.23</t>
  </si>
  <si>
    <t>R D Alderson</t>
  </si>
  <si>
    <t>5hrs hedgecutting</t>
  </si>
  <si>
    <t>Bank charges to 2.2.24</t>
  </si>
  <si>
    <t>8.2.24</t>
  </si>
  <si>
    <t>Post Office guarenteed delivery</t>
  </si>
  <si>
    <t>1 roll pins, 2 grease cartridge, 1 wd40</t>
  </si>
  <si>
    <t>Post Office 8 x 2nd class stamps</t>
  </si>
  <si>
    <t>19.2.24</t>
  </si>
  <si>
    <t>Electric Cemetery 1.1.24-31.1.24</t>
  </si>
  <si>
    <t>High Green electric 1.1.24 - 31.1.24</t>
  </si>
  <si>
    <t>21.2.24</t>
  </si>
  <si>
    <t>2 x 5l surface cleaner</t>
  </si>
  <si>
    <t>22.2.24</t>
  </si>
  <si>
    <t>dig and fill 2 graves</t>
  </si>
  <si>
    <t>29.2.24</t>
  </si>
  <si>
    <t>ground maintenance Feb</t>
  </si>
  <si>
    <t>Commercial Vehicle Contracts</t>
  </si>
  <si>
    <t>documentation fee</t>
  </si>
  <si>
    <t>4.3.24</t>
  </si>
  <si>
    <t>7.3.24</t>
  </si>
  <si>
    <t>12.2.24</t>
  </si>
  <si>
    <t>9.2.24</t>
  </si>
  <si>
    <t>23.2.24</t>
  </si>
  <si>
    <t>L Marley</t>
  </si>
  <si>
    <t>Screwfix self tapper SS roundhead 1 x 8pk100</t>
  </si>
  <si>
    <t>Zoro 18 toilet rolls</t>
  </si>
  <si>
    <t>Purple Skip Hire</t>
  </si>
  <si>
    <t>North Yorkshire Council</t>
  </si>
  <si>
    <t xml:space="preserve">SSE </t>
  </si>
  <si>
    <t>SSE</t>
  </si>
  <si>
    <t>15.2.24</t>
  </si>
  <si>
    <t>1.3.24</t>
  </si>
  <si>
    <t>14.3.24</t>
  </si>
  <si>
    <t>21.3.24</t>
  </si>
  <si>
    <t>28.3.24</t>
  </si>
  <si>
    <t>30.3.24</t>
  </si>
  <si>
    <t xml:space="preserve">1.3.24  </t>
  </si>
  <si>
    <t xml:space="preserve">2.3.24 </t>
  </si>
  <si>
    <t>9.3.24</t>
  </si>
  <si>
    <t>17.3.24</t>
  </si>
  <si>
    <t>19.3.24</t>
  </si>
  <si>
    <t xml:space="preserve">28.3.24 </t>
  </si>
  <si>
    <t>Tarmac cold lay 2 x 25kg</t>
  </si>
  <si>
    <t>8cu yud skip collection</t>
  </si>
  <si>
    <t>Fence stake round tan 6x3-4”x 5no</t>
  </si>
  <si>
    <t>Advance charges for monthly bin collection</t>
  </si>
  <si>
    <t>Parish Council electric 1.12.23 – 1.3.24, 894 units</t>
  </si>
  <si>
    <t>Bank charges to 1.3.24</t>
  </si>
  <si>
    <t xml:space="preserve">Allotment water 9.12.23 – 8.3.24 </t>
  </si>
  <si>
    <t>Cemetery water 9.12.23 – 8.3.24</t>
  </si>
  <si>
    <t>Toilets water 9.12.23 – 8.3.24</t>
  </si>
  <si>
    <t>NGK Spark plug</t>
  </si>
  <si>
    <t>Cemetery electric 1.1.24 – 3.3.24 final invoice</t>
  </si>
  <si>
    <t>Parish Council office 1.1.24-3.3.24 final invoice</t>
  </si>
  <si>
    <t>Van rental 28 days 22.2.24-21.3.24</t>
  </si>
  <si>
    <t>Toilets water 9.3.24-17.3.24</t>
  </si>
  <si>
    <t xml:space="preserve">Allotments water 9.3.24 – 17.3.24 final invoice </t>
  </si>
  <si>
    <t>Cemetery water 9.3.24 – 17.3.24 final invoice</t>
  </si>
  <si>
    <t>Dig and fill graves 15/23.3</t>
  </si>
  <si>
    <t>Grounds maintenance March</t>
  </si>
  <si>
    <t>interest additional 1.1.24 -31.3.24</t>
  </si>
  <si>
    <t>5.3.24</t>
  </si>
  <si>
    <t>15.3.24</t>
  </si>
  <si>
    <t xml:space="preserve">inc interest accrued </t>
  </si>
  <si>
    <t>Income generated</t>
  </si>
  <si>
    <t>Trees, Planting &amp; Green Spaces £6000, Footpaths &amp; repairs (Wimpey owned land)£500, Cook Family Memorial Garden£750, bench maintenance</t>
  </si>
  <si>
    <t>as above</t>
  </si>
  <si>
    <t>18.3.24</t>
  </si>
  <si>
    <t>15.4.24</t>
  </si>
  <si>
    <t>11.3.24</t>
  </si>
  <si>
    <t>toilets electric 6.11.23-31.12.23</t>
  </si>
  <si>
    <t>-</t>
  </si>
  <si>
    <t>Parish Council centre rates 1.4.23 - 31.3.24</t>
  </si>
  <si>
    <t>Toilet block, Park Rise rates 1.4.23-31.3.24</t>
  </si>
  <si>
    <t>10.3.23</t>
  </si>
  <si>
    <t>training</t>
  </si>
  <si>
    <t>16.10.23</t>
  </si>
  <si>
    <t>17.10.23</t>
  </si>
  <si>
    <t>road signs</t>
  </si>
  <si>
    <t>safety consumables</t>
  </si>
  <si>
    <t>allotment consumables</t>
  </si>
  <si>
    <t>roof repairs</t>
  </si>
  <si>
    <t>cemetery repairs</t>
  </si>
  <si>
    <t>materials for bench repairs</t>
  </si>
  <si>
    <t>christmas tree</t>
  </si>
  <si>
    <t>allotment/cemetery consumables</t>
  </si>
  <si>
    <t>wildflower expertise</t>
  </si>
  <si>
    <t>toilet hygiene bin hire</t>
  </si>
  <si>
    <t>cemetery consumables</t>
  </si>
  <si>
    <t>consumables for tree works</t>
  </si>
  <si>
    <t>key cutting for allotments</t>
  </si>
  <si>
    <t>membership allotment association</t>
  </si>
  <si>
    <t>machinery</t>
  </si>
  <si>
    <t>decorations</t>
  </si>
  <si>
    <t>batteries</t>
  </si>
  <si>
    <t>hospitality</t>
  </si>
  <si>
    <t>machinery repair</t>
  </si>
  <si>
    <t>road repairs</t>
  </si>
  <si>
    <t>ironmongery</t>
  </si>
  <si>
    <t>11.01.24</t>
  </si>
  <si>
    <t>machinery repairs</t>
  </si>
  <si>
    <t>25.01.24</t>
  </si>
  <si>
    <t>professional fees</t>
  </si>
  <si>
    <t>domain renewal</t>
  </si>
  <si>
    <t>gardening</t>
  </si>
  <si>
    <t>document fee</t>
  </si>
  <si>
    <t>fence repairs</t>
  </si>
  <si>
    <t>GREAT AYTON PARISH COUNCIL VAT RETURN 23/24</t>
  </si>
  <si>
    <t>31.2.24</t>
  </si>
  <si>
    <t>M&amp;B Rea January fees less £400 overpaid Decemeber</t>
  </si>
  <si>
    <t xml:space="preserve">M&amp;B Rea Feb fees </t>
  </si>
  <si>
    <t>Esk Valley fell club donation for toilets</t>
  </si>
  <si>
    <t>Joy Rainbow bench plaque donation inc plaque purchase</t>
  </si>
  <si>
    <t>donation £200 from inflat, £50 infltbles pitch fee, £25 train fee coronation</t>
  </si>
  <si>
    <t>Gandi domain renewal</t>
  </si>
  <si>
    <t>46939.48+51.79+29922.53</t>
  </si>
  <si>
    <t>ALLOTMENT BID ACCOUNT (NOT PARISH COUNCIL FUNDS BUT IN PARISH COUNCIL ACCOUNT AS AGREED)</t>
  </si>
  <si>
    <t>Bank transactions - Allotment fund</t>
  </si>
  <si>
    <t>paid to account 66100917</t>
  </si>
  <si>
    <t>date</t>
  </si>
  <si>
    <t>from</t>
  </si>
  <si>
    <t>amount</t>
  </si>
  <si>
    <t>transaction</t>
  </si>
  <si>
    <t>paid in by</t>
  </si>
  <si>
    <t>22.1.24</t>
  </si>
  <si>
    <t>Mrs E Hawkins</t>
  </si>
  <si>
    <t>direct</t>
  </si>
  <si>
    <t>interest</t>
  </si>
  <si>
    <t>Mr C Hall</t>
  </si>
  <si>
    <t>Ms J Knowles</t>
  </si>
  <si>
    <t>auto cred</t>
  </si>
  <si>
    <t>26.2.24</t>
  </si>
  <si>
    <t>D</t>
  </si>
  <si>
    <t>John Graham</t>
  </si>
  <si>
    <t xml:space="preserve">R </t>
  </si>
  <si>
    <t>William Arnold</t>
  </si>
  <si>
    <t>Peter Steele</t>
  </si>
  <si>
    <t>cheque</t>
  </si>
  <si>
    <t>A Livingstone 000001</t>
  </si>
  <si>
    <t>David Graham</t>
  </si>
  <si>
    <t>3.3.24</t>
  </si>
  <si>
    <t>Elysee GC</t>
  </si>
  <si>
    <t>Doctor A K &amp; Docto</t>
  </si>
  <si>
    <t>credit</t>
  </si>
  <si>
    <t>000002</t>
  </si>
  <si>
    <t>6.3.24</t>
  </si>
  <si>
    <t>TW Weschenfelder</t>
  </si>
  <si>
    <t>Edwards Hooper</t>
  </si>
  <si>
    <t>Wendy Wakefield</t>
  </si>
  <si>
    <t>8.3.24</t>
  </si>
  <si>
    <t>Mrs E R Robinson</t>
  </si>
  <si>
    <t>A Livingstone 000051</t>
  </si>
  <si>
    <t>Mawston Memorial trust</t>
  </si>
  <si>
    <t>William Floyd Pine</t>
  </si>
  <si>
    <t>Mrs M R Button</t>
  </si>
  <si>
    <t>Northey Oliver</t>
  </si>
  <si>
    <t>10.3.24</t>
  </si>
  <si>
    <t>Price V&amp;D</t>
  </si>
  <si>
    <t>online</t>
  </si>
  <si>
    <t>Susan Pearce</t>
  </si>
  <si>
    <t>12.3.24</t>
  </si>
  <si>
    <t>E W Harrison</t>
  </si>
  <si>
    <t>A Livingstone 000052</t>
  </si>
  <si>
    <t>JA Turnbull</t>
  </si>
  <si>
    <t>Mrs P M McManus</t>
  </si>
  <si>
    <t>Mrs A Ridley</t>
  </si>
  <si>
    <t>000003</t>
  </si>
  <si>
    <t>Henry J Waters</t>
  </si>
  <si>
    <t>J&amp;P Turnbull</t>
  </si>
  <si>
    <t>13.3.24</t>
  </si>
  <si>
    <t>R Gibs</t>
  </si>
  <si>
    <t>Rider JW &amp; MB</t>
  </si>
  <si>
    <t>T Taylor</t>
  </si>
  <si>
    <t>A Livingstone 000053</t>
  </si>
  <si>
    <t>J &amp; M Harrison</t>
  </si>
  <si>
    <t>Smith FS</t>
  </si>
  <si>
    <t>Doctor AK &amp; Docto</t>
  </si>
  <si>
    <t>GS &amp; A Jaques</t>
  </si>
  <si>
    <t>000005</t>
  </si>
  <si>
    <t>D Turne</t>
  </si>
  <si>
    <t>C D Walker</t>
  </si>
  <si>
    <t>20.3.24</t>
  </si>
  <si>
    <t>cash in office door</t>
  </si>
  <si>
    <t>cash</t>
  </si>
  <si>
    <t>A Livingstone 000055</t>
  </si>
  <si>
    <t>Kevin Jackson</t>
  </si>
  <si>
    <t>A Livingstone 000054</t>
  </si>
  <si>
    <t>D Bashford</t>
  </si>
  <si>
    <t>W Greenall</t>
  </si>
  <si>
    <t>M Driscoll</t>
  </si>
  <si>
    <t>25.3.24</t>
  </si>
  <si>
    <t>Cleveland Cable co. Justine Cook</t>
  </si>
  <si>
    <t>Little T W</t>
  </si>
  <si>
    <t>27.3.24</t>
  </si>
  <si>
    <t>J Davis</t>
  </si>
  <si>
    <t>000056 in bank account after 31.3</t>
  </si>
  <si>
    <t xml:space="preserve">Donation form </t>
  </si>
  <si>
    <t>bleach, cleaner, batteries</t>
  </si>
  <si>
    <t>9.4.24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</si>
</sst>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 &quot;[$£-809]* #,##0.00&quot; &quot;;&quot;-&quot;[$£-809]* #,##0.00&quot; &quot;;&quot; &quot;[$£-809]* &quot;-&quot;??"/>
    <numFmt numFmtId="165" formatCode="&quot;£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9">
    <xf numFmtId="0" fontId="0" fillId="0" borderId="0" xfId="0"/>
    <xf numFmtId="0" fontId="0" fillId="4" borderId="0" xfId="0" applyFill="1"/>
    <xf numFmtId="0" fontId="0" fillId="3" borderId="0" xfId="0" applyFill="1" applyAlignment="1">
      <alignment horizontal="center" vertical="center" wrapText="1"/>
    </xf>
    <xf numFmtId="44" fontId="0" fillId="4" borderId="0" xfId="1" applyFont="1" applyFill="1"/>
    <xf numFmtId="0" fontId="0" fillId="5" borderId="0" xfId="0" applyFill="1"/>
    <xf numFmtId="164" fontId="3" fillId="6" borderId="1" xfId="0" applyNumberFormat="1" applyFont="1" applyFill="1" applyBorder="1"/>
    <xf numFmtId="49" fontId="3" fillId="6" borderId="1" xfId="0" applyNumberFormat="1" applyFont="1" applyFill="1" applyBorder="1"/>
    <xf numFmtId="164" fontId="4" fillId="6" borderId="1" xfId="0" applyNumberFormat="1" applyFont="1" applyFill="1" applyBorder="1"/>
    <xf numFmtId="49" fontId="4" fillId="6" borderId="1" xfId="0" applyNumberFormat="1" applyFont="1" applyFill="1" applyBorder="1"/>
    <xf numFmtId="0" fontId="3" fillId="6" borderId="1" xfId="0" applyFont="1" applyFill="1" applyBorder="1"/>
    <xf numFmtId="164" fontId="5" fillId="6" borderId="1" xfId="0" applyNumberFormat="1" applyFont="1" applyFill="1" applyBorder="1"/>
    <xf numFmtId="49" fontId="5" fillId="6" borderId="1" xfId="0" applyNumberFormat="1" applyFont="1" applyFill="1" applyBorder="1"/>
    <xf numFmtId="164" fontId="5" fillId="7" borderId="1" xfId="0" applyNumberFormat="1" applyFont="1" applyFill="1" applyBorder="1"/>
    <xf numFmtId="0" fontId="0" fillId="8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44" fontId="0" fillId="4" borderId="0" xfId="0" applyNumberFormat="1" applyFill="1"/>
    <xf numFmtId="165" fontId="0" fillId="10" borderId="0" xfId="0" applyNumberFormat="1" applyFill="1" applyAlignment="1">
      <alignment horizontal="center"/>
    </xf>
    <xf numFmtId="44" fontId="2" fillId="8" borderId="0" xfId="0" applyNumberFormat="1" applyFont="1" applyFill="1"/>
    <xf numFmtId="0" fontId="2" fillId="8" borderId="0" xfId="0" applyFont="1" applyFill="1" applyAlignment="1">
      <alignment horizontal="right"/>
    </xf>
    <xf numFmtId="164" fontId="5" fillId="4" borderId="1" xfId="0" applyNumberFormat="1" applyFont="1" applyFill="1" applyBorder="1"/>
    <xf numFmtId="164" fontId="9" fillId="7" borderId="1" xfId="0" applyNumberFormat="1" applyFont="1" applyFill="1" applyBorder="1"/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/>
    </xf>
    <xf numFmtId="165" fontId="10" fillId="3" borderId="3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4" borderId="3" xfId="0" applyFont="1" applyFill="1" applyBorder="1"/>
    <xf numFmtId="0" fontId="11" fillId="4" borderId="3" xfId="0" applyFont="1" applyFill="1" applyBorder="1" applyAlignment="1">
      <alignment horizontal="left"/>
    </xf>
    <xf numFmtId="165" fontId="11" fillId="4" borderId="3" xfId="1" applyNumberFormat="1" applyFont="1" applyFill="1" applyBorder="1" applyAlignment="1">
      <alignment horizontal="center"/>
    </xf>
    <xf numFmtId="165" fontId="11" fillId="4" borderId="4" xfId="1" applyNumberFormat="1" applyFont="1" applyFill="1" applyBorder="1" applyAlignment="1">
      <alignment horizontal="center"/>
    </xf>
    <xf numFmtId="165" fontId="12" fillId="10" borderId="3" xfId="0" applyNumberFormat="1" applyFont="1" applyFill="1" applyBorder="1" applyAlignment="1">
      <alignment horizontal="center"/>
    </xf>
    <xf numFmtId="165" fontId="11" fillId="4" borderId="3" xfId="0" applyNumberFormat="1" applyFont="1" applyFill="1" applyBorder="1" applyAlignment="1">
      <alignment horizontal="center"/>
    </xf>
    <xf numFmtId="165" fontId="11" fillId="4" borderId="4" xfId="0" applyNumberFormat="1" applyFont="1" applyFill="1" applyBorder="1" applyAlignment="1">
      <alignment horizontal="center"/>
    </xf>
    <xf numFmtId="0" fontId="11" fillId="0" borderId="3" xfId="0" applyFont="1" applyBorder="1"/>
    <xf numFmtId="165" fontId="11" fillId="0" borderId="3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10" borderId="3" xfId="0" applyFont="1" applyFill="1" applyBorder="1"/>
    <xf numFmtId="165" fontId="11" fillId="10" borderId="3" xfId="0" applyNumberFormat="1" applyFont="1" applyFill="1" applyBorder="1" applyAlignment="1">
      <alignment horizontal="center"/>
    </xf>
    <xf numFmtId="165" fontId="11" fillId="10" borderId="4" xfId="0" applyNumberFormat="1" applyFont="1" applyFill="1" applyBorder="1" applyAlignment="1">
      <alignment horizontal="center"/>
    </xf>
    <xf numFmtId="0" fontId="10" fillId="8" borderId="0" xfId="0" applyFont="1" applyFill="1"/>
    <xf numFmtId="165" fontId="10" fillId="8" borderId="0" xfId="0" applyNumberFormat="1" applyFont="1" applyFill="1" applyAlignment="1">
      <alignment horizontal="center"/>
    </xf>
    <xf numFmtId="0" fontId="11" fillId="0" borderId="3" xfId="0" applyFont="1" applyBorder="1" applyAlignment="1">
      <alignment horizontal="center"/>
    </xf>
    <xf numFmtId="0" fontId="5" fillId="7" borderId="1" xfId="0" applyFont="1" applyFill="1" applyBorder="1"/>
    <xf numFmtId="0" fontId="13" fillId="4" borderId="5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horizontal="right" vertical="center" indent="1"/>
    </xf>
    <xf numFmtId="0" fontId="14" fillId="4" borderId="9" xfId="0" applyFont="1" applyFill="1" applyBorder="1" applyAlignment="1">
      <alignment horizontal="right" vertical="center" indent="1"/>
    </xf>
    <xf numFmtId="44" fontId="14" fillId="4" borderId="0" xfId="1" applyFont="1" applyFill="1"/>
    <xf numFmtId="0" fontId="15" fillId="4" borderId="0" xfId="0" applyFont="1" applyFill="1"/>
    <xf numFmtId="44" fontId="16" fillId="8" borderId="0" xfId="0" applyNumberFormat="1" applyFont="1" applyFill="1"/>
    <xf numFmtId="0" fontId="2" fillId="5" borderId="10" xfId="0" applyFont="1" applyFill="1" applyBorder="1" applyAlignment="1">
      <alignment vertical="center"/>
    </xf>
    <xf numFmtId="0" fontId="0" fillId="9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6" fillId="4" borderId="3" xfId="0" applyFont="1" applyFill="1" applyBorder="1"/>
    <xf numFmtId="0" fontId="11" fillId="7" borderId="3" xfId="0" applyFont="1" applyFill="1" applyBorder="1"/>
    <xf numFmtId="0" fontId="11" fillId="7" borderId="3" xfId="0" applyFont="1" applyFill="1" applyBorder="1" applyAlignment="1">
      <alignment horizontal="left"/>
    </xf>
    <xf numFmtId="0" fontId="17" fillId="0" borderId="3" xfId="0" applyFont="1" applyBorder="1"/>
    <xf numFmtId="44" fontId="11" fillId="4" borderId="3" xfId="1" applyFont="1" applyFill="1" applyBorder="1" applyAlignment="1">
      <alignment horizontal="center"/>
    </xf>
    <xf numFmtId="44" fontId="11" fillId="4" borderId="3" xfId="0" applyNumberFormat="1" applyFont="1" applyFill="1" applyBorder="1" applyAlignment="1">
      <alignment horizontal="center"/>
    </xf>
    <xf numFmtId="44" fontId="6" fillId="4" borderId="3" xfId="2" applyNumberFormat="1" applyFont="1" applyFill="1" applyBorder="1" applyAlignment="1">
      <alignment horizontal="center"/>
    </xf>
    <xf numFmtId="44" fontId="11" fillId="0" borderId="3" xfId="0" applyNumberFormat="1" applyFont="1" applyBorder="1" applyAlignment="1">
      <alignment horizontal="center"/>
    </xf>
    <xf numFmtId="44" fontId="11" fillId="10" borderId="3" xfId="0" applyNumberFormat="1" applyFont="1" applyFill="1" applyBorder="1" applyAlignment="1">
      <alignment horizontal="center"/>
    </xf>
    <xf numFmtId="44" fontId="10" fillId="8" borderId="0" xfId="0" applyNumberFormat="1" applyFont="1" applyFill="1" applyAlignment="1">
      <alignment horizontal="center"/>
    </xf>
    <xf numFmtId="44" fontId="5" fillId="7" borderId="1" xfId="0" applyNumberFormat="1" applyFont="1" applyFill="1" applyBorder="1"/>
    <xf numFmtId="44" fontId="5" fillId="2" borderId="1" xfId="0" applyNumberFormat="1" applyFont="1" applyFill="1" applyBorder="1"/>
    <xf numFmtId="44" fontId="9" fillId="7" borderId="1" xfId="0" applyNumberFormat="1" applyFont="1" applyFill="1" applyBorder="1"/>
    <xf numFmtId="44" fontId="9" fillId="7" borderId="1" xfId="0" applyNumberFormat="1" applyFont="1" applyFill="1" applyBorder="1" applyAlignment="1">
      <alignment horizontal="right"/>
    </xf>
    <xf numFmtId="165" fontId="6" fillId="0" borderId="3" xfId="0" applyNumberFormat="1" applyFont="1" applyBorder="1" applyAlignment="1">
      <alignment horizontal="center"/>
    </xf>
    <xf numFmtId="165" fontId="18" fillId="0" borderId="3" xfId="0" applyNumberFormat="1" applyFont="1" applyBorder="1" applyAlignment="1">
      <alignment horizontal="center"/>
    </xf>
    <xf numFmtId="44" fontId="6" fillId="4" borderId="3" xfId="0" applyNumberFormat="1" applyFont="1" applyFill="1" applyBorder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165" fontId="19" fillId="4" borderId="3" xfId="0" applyNumberFormat="1" applyFont="1" applyFill="1" applyBorder="1" applyAlignment="1">
      <alignment horizontal="center"/>
    </xf>
    <xf numFmtId="0" fontId="11" fillId="0" borderId="12" xfId="0" applyFont="1" applyBorder="1"/>
    <xf numFmtId="0" fontId="11" fillId="0" borderId="13" xfId="0" applyFont="1" applyBorder="1"/>
    <xf numFmtId="0" fontId="11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1" fillId="0" borderId="4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165" fontId="11" fillId="0" borderId="11" xfId="0" applyNumberFormat="1" applyFont="1" applyBorder="1" applyAlignment="1">
      <alignment horizontal="center"/>
    </xf>
    <xf numFmtId="44" fontId="11" fillId="0" borderId="12" xfId="0" applyNumberFormat="1" applyFont="1" applyBorder="1" applyAlignment="1">
      <alignment horizontal="center"/>
    </xf>
    <xf numFmtId="44" fontId="11" fillId="0" borderId="13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44" fontId="11" fillId="0" borderId="3" xfId="0" applyNumberFormat="1" applyFont="1" applyBorder="1" applyAlignment="1">
      <alignment horizontal="right" vertical="center" wrapText="1"/>
    </xf>
    <xf numFmtId="44" fontId="20" fillId="0" borderId="3" xfId="0" applyNumberFormat="1" applyFont="1" applyBorder="1" applyAlignment="1">
      <alignment horizontal="right" vertical="center" wrapText="1"/>
    </xf>
    <xf numFmtId="165" fontId="11" fillId="4" borderId="0" xfId="0" applyNumberFormat="1" applyFont="1" applyFill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165" fontId="2" fillId="0" borderId="0" xfId="0" applyNumberFormat="1" applyFont="1"/>
    <xf numFmtId="8" fontId="0" fillId="0" borderId="0" xfId="0" applyNumberFormat="1"/>
    <xf numFmtId="8" fontId="2" fillId="0" borderId="0" xfId="0" applyNumberFormat="1" applyFont="1"/>
    <xf numFmtId="164" fontId="9" fillId="11" borderId="1" xfId="0" applyNumberFormat="1" applyFont="1" applyFill="1" applyBorder="1"/>
    <xf numFmtId="44" fontId="9" fillId="11" borderId="1" xfId="0" applyNumberFormat="1" applyFont="1" applyFill="1" applyBorder="1"/>
    <xf numFmtId="4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44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/>
    <xf numFmtId="8" fontId="0" fillId="4" borderId="0" xfId="0" applyNumberFormat="1" applyFill="1"/>
    <xf numFmtId="0" fontId="0" fillId="10" borderId="0" xfId="0" applyFill="1"/>
    <xf numFmtId="44" fontId="2" fillId="0" borderId="0" xfId="0" applyNumberFormat="1" applyFont="1"/>
    <xf numFmtId="164" fontId="4" fillId="4" borderId="1" xfId="0" applyNumberFormat="1" applyFont="1" applyFill="1" applyBorder="1"/>
    <xf numFmtId="49" fontId="4" fillId="4" borderId="1" xfId="0" applyNumberFormat="1" applyFont="1" applyFill="1" applyBorder="1"/>
    <xf numFmtId="44" fontId="5" fillId="4" borderId="1" xfId="0" applyNumberFormat="1" applyFont="1" applyFill="1" applyBorder="1"/>
    <xf numFmtId="0" fontId="4" fillId="11" borderId="1" xfId="0" applyFont="1" applyFill="1" applyBorder="1"/>
    <xf numFmtId="0" fontId="21" fillId="0" borderId="0" xfId="0" applyFont="1"/>
    <xf numFmtId="44" fontId="0" fillId="12" borderId="0" xfId="1" applyFont="1" applyFill="1"/>
    <xf numFmtId="44" fontId="14" fillId="12" borderId="0" xfId="0" applyNumberFormat="1" applyFont="1" applyFill="1" applyAlignment="1">
      <alignment horizontal="right" vertical="center" indent="1"/>
    </xf>
    <xf numFmtId="44" fontId="14" fillId="12" borderId="0" xfId="1" applyFont="1" applyFill="1"/>
    <xf numFmtId="0" fontId="7" fillId="0" borderId="2" xfId="0" applyFont="1" applyBorder="1" applyAlignment="1">
      <alignment horizontal="right"/>
    </xf>
    <xf numFmtId="0" fontId="2" fillId="0" borderId="18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rgb="FFFF0000"/>
        </patternFill>
      </fill>
    </dxf>
    <dxf>
      <fill>
        <patternFill patternType="solid">
          <fgColor indexed="64"/>
          <bgColor theme="7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E67230D-951D-4967-917F-794E243ECE8D}" name="Table12" displayName="Table12" ref="B3:G21" totalsRowShown="0" headerRowDxfId="1">
  <autoFilter ref="B3:G21" xr:uid="{3E67230D-951D-4967-917F-794E243ECE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09B64DF-9003-4601-A9AD-B52297C3CF53}" name="Previous year"/>
    <tableColumn id="2" xr3:uid="{4A39EF4A-7EB2-463C-9E6C-2C01B6EB508E}" name="Description"/>
    <tableColumn id="3" xr3:uid="{745BE95E-43BF-4E21-B053-DDA369A14267}" name="Budget"/>
    <tableColumn id="6" xr3:uid="{C4641085-5DD4-40AD-B62F-896CF68D01D5}" name="Income generated"/>
    <tableColumn id="4" xr3:uid="{84534008-E4A1-4999-ADC2-D3911E7B43A1}" name="Spent to Date"/>
    <tableColumn id="5" xr3:uid="{E37C55CA-3980-404F-803B-4D83A96FBA18}" name="Remaining Budget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B98-8C90-4795-94A8-51859CCF43B0}">
  <sheetPr>
    <pageSetUpPr fitToPage="1"/>
  </sheetPr>
  <dimension ref="B2:G35"/>
  <sheetViews>
    <sheetView showGridLines="0" topLeftCell="A8" zoomScale="70" zoomScaleNormal="70" workbookViewId="0">
      <selection activeCell="E6" sqref="E6"/>
    </sheetView>
  </sheetViews>
  <sheetFormatPr defaultRowHeight="14.4" x14ac:dyDescent="0.3"/>
  <cols>
    <col min="1" max="1" width="3.33203125" customWidth="1"/>
    <col min="2" max="2" width="15" customWidth="1"/>
    <col min="3" max="3" width="50.6640625" bestFit="1" customWidth="1"/>
    <col min="4" max="5" width="20.33203125" customWidth="1"/>
    <col min="6" max="6" width="21.33203125" customWidth="1"/>
    <col min="7" max="7" width="20.6640625" customWidth="1"/>
  </cols>
  <sheetData>
    <row r="2" spans="2:7" x14ac:dyDescent="0.3">
      <c r="B2" t="s">
        <v>3</v>
      </c>
    </row>
    <row r="3" spans="2:7" ht="31.5" customHeight="1" x14ac:dyDescent="0.3">
      <c r="B3" s="14" t="s">
        <v>12</v>
      </c>
      <c r="C3" s="2" t="s">
        <v>7</v>
      </c>
      <c r="D3" s="2" t="s">
        <v>8</v>
      </c>
      <c r="E3" s="2" t="s">
        <v>603</v>
      </c>
      <c r="F3" s="13" t="s">
        <v>9</v>
      </c>
      <c r="G3" s="13" t="s">
        <v>10</v>
      </c>
    </row>
    <row r="4" spans="2:7" x14ac:dyDescent="0.3">
      <c r="B4" s="16"/>
      <c r="C4" s="1" t="s">
        <v>4</v>
      </c>
      <c r="D4" s="3"/>
      <c r="E4" s="114">
        <v>19156.95</v>
      </c>
      <c r="F4" s="15">
        <f>+'Cash Book'!G273</f>
        <v>4397.2099999999973</v>
      </c>
      <c r="G4" s="15">
        <f>SUM(Table12[[#This Row],[Budget]]-Table12[[#This Row],[Spent to Date]])</f>
        <v>-4397.2099999999973</v>
      </c>
    </row>
    <row r="5" spans="2:7" ht="15" thickBot="1" x14ac:dyDescent="0.35">
      <c r="B5" s="16"/>
      <c r="C5" s="1" t="s">
        <v>333</v>
      </c>
      <c r="D5" s="3"/>
      <c r="E5" s="114">
        <v>120000</v>
      </c>
      <c r="F5" s="15"/>
      <c r="G5" s="15"/>
    </row>
    <row r="6" spans="2:7" ht="15" thickBot="1" x14ac:dyDescent="0.35">
      <c r="B6" s="16"/>
      <c r="C6" s="45" t="s">
        <v>27</v>
      </c>
      <c r="D6" s="49">
        <v>11000</v>
      </c>
      <c r="E6" s="115">
        <v>16805</v>
      </c>
      <c r="F6" s="15">
        <f>+'Cash Book'!H273</f>
        <v>9544.1499999999978</v>
      </c>
      <c r="G6" s="15">
        <f>SUM(Table12[[#This Row],[Budget]]-Table12[[#This Row],[Spent to Date]])</f>
        <v>1455.8500000000022</v>
      </c>
    </row>
    <row r="7" spans="2:7" ht="28.2" thickBot="1" x14ac:dyDescent="0.35">
      <c r="B7" s="16"/>
      <c r="C7" s="46" t="s">
        <v>28</v>
      </c>
      <c r="D7" s="50">
        <v>4000</v>
      </c>
      <c r="E7" s="115">
        <v>7315.18</v>
      </c>
      <c r="F7" s="15">
        <f>+'Cash Book'!I273</f>
        <v>4086.0699999999997</v>
      </c>
      <c r="G7" s="15">
        <f>SUM(Table12[[#This Row],[Budget]]-Table12[[#This Row],[Spent to Date]])</f>
        <v>-86.069999999999709</v>
      </c>
    </row>
    <row r="8" spans="2:7" ht="42" thickBot="1" x14ac:dyDescent="0.35">
      <c r="B8" s="16"/>
      <c r="C8" s="47" t="s">
        <v>604</v>
      </c>
      <c r="D8" s="50">
        <v>7250</v>
      </c>
      <c r="E8" s="115">
        <v>3980</v>
      </c>
      <c r="F8" s="15">
        <f>+'Cash Book'!J273</f>
        <v>3447.33</v>
      </c>
      <c r="G8" s="15">
        <f>SUM(Table12[[#This Row],[Budget]]-Table12[[#This Row],[Spent to Date]])</f>
        <v>3802.67</v>
      </c>
    </row>
    <row r="9" spans="2:7" ht="15" thickBot="1" x14ac:dyDescent="0.35">
      <c r="B9" s="16"/>
      <c r="C9" s="46" t="s">
        <v>29</v>
      </c>
      <c r="D9" s="50">
        <v>6500</v>
      </c>
      <c r="E9" s="115">
        <v>1452.23</v>
      </c>
      <c r="F9" s="15">
        <f>+'Cash Book'!K273</f>
        <v>12839.240000000002</v>
      </c>
      <c r="G9" s="15">
        <f>SUM(Table12[[#This Row],[Budget]]-Table12[[#This Row],[Spent to Date]])</f>
        <v>-6339.2400000000016</v>
      </c>
    </row>
    <row r="10" spans="2:7" ht="15" thickBot="1" x14ac:dyDescent="0.35">
      <c r="B10" s="16"/>
      <c r="C10" s="46" t="s">
        <v>30</v>
      </c>
      <c r="D10" s="50">
        <v>3000</v>
      </c>
      <c r="E10" s="115">
        <v>117.25</v>
      </c>
      <c r="F10" s="15">
        <f>+'Cash Book'!L273</f>
        <v>5829.72</v>
      </c>
      <c r="G10" s="15">
        <f>SUM(Table12[[#This Row],[Budget]]-Table12[[#This Row],[Spent to Date]])</f>
        <v>-2829.7200000000003</v>
      </c>
    </row>
    <row r="11" spans="2:7" ht="16.5" customHeight="1" thickBot="1" x14ac:dyDescent="0.35">
      <c r="B11" s="16"/>
      <c r="C11" s="46" t="s">
        <v>31</v>
      </c>
      <c r="D11" s="50">
        <v>2500</v>
      </c>
      <c r="E11" s="115"/>
      <c r="F11" s="15">
        <f>+'Cash Book'!M273</f>
        <v>102.78</v>
      </c>
      <c r="G11" s="15">
        <f>SUM(Table12[[#This Row],[Budget]]-Table12[[#This Row],[Spent to Date]])</f>
        <v>2397.2199999999998</v>
      </c>
    </row>
    <row r="12" spans="2:7" ht="34.200000000000003" customHeight="1" thickBot="1" x14ac:dyDescent="0.35">
      <c r="B12" s="16"/>
      <c r="C12" s="48" t="s">
        <v>32</v>
      </c>
      <c r="D12" s="50">
        <v>72500</v>
      </c>
      <c r="E12" s="115"/>
      <c r="F12" s="15">
        <f>+'Cash Book'!N273</f>
        <v>75580.13</v>
      </c>
      <c r="G12" s="15">
        <f>SUM(Table12[[#This Row],[Budget]]-Table12[[#This Row],[Spent to Date]])</f>
        <v>-3080.1300000000047</v>
      </c>
    </row>
    <row r="13" spans="2:7" ht="31.2" customHeight="1" thickBot="1" x14ac:dyDescent="0.35">
      <c r="B13" s="16"/>
      <c r="C13" s="48" t="s">
        <v>33</v>
      </c>
      <c r="D13" s="50">
        <v>6000</v>
      </c>
      <c r="E13" s="115"/>
      <c r="F13" s="15">
        <f>+'Cash Book'!O273</f>
        <v>9133.36</v>
      </c>
      <c r="G13" s="15">
        <f>SUM(Table12[[#This Row],[Budget]]-Table12[[#This Row],[Spent to Date]])</f>
        <v>-3133.3600000000006</v>
      </c>
    </row>
    <row r="14" spans="2:7" ht="25.8" customHeight="1" thickBot="1" x14ac:dyDescent="0.35">
      <c r="B14" s="16"/>
      <c r="C14" s="48" t="s">
        <v>34</v>
      </c>
      <c r="D14" s="50">
        <v>6675</v>
      </c>
      <c r="E14" s="115">
        <v>0.84</v>
      </c>
      <c r="F14" s="15">
        <f>+'Cash Book'!P273</f>
        <v>7010.0099999999984</v>
      </c>
      <c r="G14" s="15">
        <f>SUM(Table12[[#This Row],[Budget]]-Table12[[#This Row],[Spent to Date]])</f>
        <v>-335.0099999999984</v>
      </c>
    </row>
    <row r="15" spans="2:7" ht="15" customHeight="1" thickBot="1" x14ac:dyDescent="0.35">
      <c r="B15" s="16"/>
      <c r="C15" s="46" t="s">
        <v>35</v>
      </c>
      <c r="D15" s="50">
        <v>2500</v>
      </c>
      <c r="E15" s="115">
        <v>500</v>
      </c>
      <c r="F15" s="15">
        <f>+'Cash Book'!Q273</f>
        <v>1738.76</v>
      </c>
      <c r="G15" s="15">
        <f>SUM(Table12[[#This Row],[Budget]]-Table12[[#This Row],[Spent to Date]])</f>
        <v>761.24</v>
      </c>
    </row>
    <row r="16" spans="2:7" ht="15" thickBot="1" x14ac:dyDescent="0.35">
      <c r="B16" s="16"/>
      <c r="C16" s="46" t="s">
        <v>36</v>
      </c>
      <c r="D16" s="50">
        <v>300</v>
      </c>
      <c r="E16" s="115"/>
      <c r="F16" s="15">
        <f>+'Cash Book'!R273</f>
        <v>0</v>
      </c>
      <c r="G16" s="15">
        <f>SUM(Table12[[#This Row],[Budget]]-Table12[[#This Row],[Spent to Date]])</f>
        <v>300</v>
      </c>
    </row>
    <row r="17" spans="2:7" ht="15.75" customHeight="1" thickBot="1" x14ac:dyDescent="0.35">
      <c r="B17" s="16"/>
      <c r="C17" s="46" t="s">
        <v>37</v>
      </c>
      <c r="D17" s="51">
        <v>700</v>
      </c>
      <c r="E17" s="116">
        <v>645</v>
      </c>
      <c r="F17" s="15">
        <f>+'Cash Book'!S273</f>
        <v>1335.13</v>
      </c>
      <c r="G17" s="15">
        <f>SUM(Table12[[#This Row],[Budget]]-Table12[[#This Row],[Spent to Date]])</f>
        <v>-635.13000000000011</v>
      </c>
    </row>
    <row r="18" spans="2:7" ht="40.200000000000003" customHeight="1" thickBot="1" x14ac:dyDescent="0.35">
      <c r="B18" s="16"/>
      <c r="C18" s="48" t="s">
        <v>38</v>
      </c>
      <c r="D18" s="51">
        <v>25200</v>
      </c>
      <c r="E18" s="116">
        <v>732.13</v>
      </c>
      <c r="F18" s="15">
        <f>+'Cash Book'!T273</f>
        <v>25732.13</v>
      </c>
      <c r="G18" s="15">
        <f>SUM(Table12[[#This Row],[Budget]]-Table12[[#This Row],[Spent to Date]])</f>
        <v>-532.13000000000102</v>
      </c>
    </row>
    <row r="19" spans="2:7" x14ac:dyDescent="0.3">
      <c r="B19" s="16"/>
      <c r="C19" s="1"/>
      <c r="D19" s="52"/>
      <c r="E19" s="52"/>
      <c r="F19" s="1"/>
      <c r="G19" s="1"/>
    </row>
    <row r="20" spans="2:7" x14ac:dyDescent="0.3">
      <c r="B20" s="16">
        <f>SUBTOTAL(109,B4:B19)</f>
        <v>0</v>
      </c>
      <c r="C20" s="18" t="s">
        <v>11</v>
      </c>
      <c r="D20" s="53">
        <f>SUM(D4:D19)</f>
        <v>148125</v>
      </c>
      <c r="E20" s="53">
        <f>SUBTOTAL(109,E4:E19)</f>
        <v>170704.58000000002</v>
      </c>
      <c r="F20" s="17">
        <f>SUM(F4:F19)</f>
        <v>160776.02000000002</v>
      </c>
      <c r="G20" s="17">
        <f>SUM(G4:G19)</f>
        <v>-12651.020000000004</v>
      </c>
    </row>
    <row r="21" spans="2:7" x14ac:dyDescent="0.3">
      <c r="D21" s="4"/>
      <c r="E21" s="4"/>
      <c r="F21" s="4"/>
      <c r="G21" s="4"/>
    </row>
    <row r="23" spans="2:7" ht="21" customHeight="1" x14ac:dyDescent="0.3">
      <c r="B23" s="5"/>
      <c r="C23" s="6" t="s">
        <v>13</v>
      </c>
      <c r="D23" s="12"/>
      <c r="E23" s="12"/>
      <c r="F23" s="68">
        <v>37062.71</v>
      </c>
      <c r="G23" t="s">
        <v>39</v>
      </c>
    </row>
    <row r="24" spans="2:7" ht="29.25" customHeight="1" x14ac:dyDescent="0.3">
      <c r="B24" s="5"/>
      <c r="C24" s="6" t="s">
        <v>14</v>
      </c>
      <c r="D24" s="12"/>
      <c r="E24" s="12"/>
      <c r="F24" s="68">
        <v>200627.11</v>
      </c>
    </row>
    <row r="25" spans="2:7" x14ac:dyDescent="0.3">
      <c r="B25" s="5"/>
      <c r="C25" s="6" t="s">
        <v>15</v>
      </c>
      <c r="D25" s="12"/>
      <c r="E25" s="12"/>
      <c r="F25" s="68">
        <f>+F20</f>
        <v>160776.02000000002</v>
      </c>
    </row>
    <row r="26" spans="2:7" x14ac:dyDescent="0.3">
      <c r="B26" s="5"/>
      <c r="C26" s="6" t="s">
        <v>16</v>
      </c>
      <c r="D26" s="12"/>
      <c r="E26" s="12"/>
      <c r="F26" s="68">
        <v>0</v>
      </c>
    </row>
    <row r="27" spans="2:7" x14ac:dyDescent="0.3">
      <c r="B27" s="5"/>
      <c r="C27" s="6" t="s">
        <v>17</v>
      </c>
      <c r="D27" s="44"/>
      <c r="E27" s="44"/>
      <c r="F27" s="68"/>
    </row>
    <row r="28" spans="2:7" ht="26.25" customHeight="1" x14ac:dyDescent="0.3">
      <c r="B28" s="7"/>
      <c r="C28" s="8" t="s">
        <v>221</v>
      </c>
      <c r="D28" s="19"/>
      <c r="E28" s="19"/>
      <c r="F28" s="69">
        <f>SUM(F23+F24-F25-F26+F27)</f>
        <v>76913.799999999959</v>
      </c>
      <c r="G28" t="s">
        <v>654</v>
      </c>
    </row>
    <row r="29" spans="2:7" s="1" customFormat="1" ht="26.25" customHeight="1" x14ac:dyDescent="0.3">
      <c r="B29" s="109"/>
      <c r="C29" s="110"/>
      <c r="D29" s="19"/>
      <c r="E29" s="19"/>
      <c r="F29" s="111"/>
    </row>
    <row r="30" spans="2:7" ht="15" customHeight="1" x14ac:dyDescent="0.3">
      <c r="B30" s="5"/>
      <c r="C30" s="112" t="s">
        <v>655</v>
      </c>
      <c r="D30" s="98"/>
      <c r="E30" s="98"/>
      <c r="F30" s="99">
        <v>29922.53</v>
      </c>
    </row>
    <row r="31" spans="2:7" ht="21.75" customHeight="1" x14ac:dyDescent="0.3">
      <c r="B31" s="5"/>
      <c r="C31" s="6" t="s">
        <v>18</v>
      </c>
      <c r="D31" s="20"/>
      <c r="E31" s="20"/>
      <c r="F31" s="70">
        <v>51425.21</v>
      </c>
    </row>
    <row r="32" spans="2:7" x14ac:dyDescent="0.3">
      <c r="B32" s="5"/>
      <c r="C32" s="6" t="s">
        <v>19</v>
      </c>
      <c r="D32" s="20" t="s">
        <v>602</v>
      </c>
      <c r="E32" s="20"/>
      <c r="F32" s="71">
        <v>51.79</v>
      </c>
    </row>
    <row r="33" spans="2:6" x14ac:dyDescent="0.3">
      <c r="B33" s="5"/>
      <c r="C33" s="9" t="s">
        <v>220</v>
      </c>
      <c r="D33" s="20"/>
      <c r="E33" s="20"/>
      <c r="F33" s="70">
        <v>4485.7299999999996</v>
      </c>
    </row>
    <row r="34" spans="2:6" x14ac:dyDescent="0.3">
      <c r="B34" s="10">
        <f>SUM(B31:B33)</f>
        <v>0</v>
      </c>
      <c r="C34" s="11" t="s">
        <v>20</v>
      </c>
      <c r="D34" s="12"/>
      <c r="E34" s="12"/>
      <c r="F34" s="68">
        <f>SUM(F30+F31+F32-F33)</f>
        <v>76913.799999999988</v>
      </c>
    </row>
    <row r="35" spans="2:6" x14ac:dyDescent="0.3">
      <c r="C35" s="117"/>
      <c r="D35" s="117"/>
      <c r="E35" s="117"/>
      <c r="F35" s="117"/>
    </row>
  </sheetData>
  <mergeCells count="1">
    <mergeCell ref="C35:F3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1"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7C2B-F0A9-4A01-A480-4ACFC1F76B4E}">
  <sheetPr>
    <pageSetUpPr fitToPage="1"/>
  </sheetPr>
  <dimension ref="A1:Y64"/>
  <sheetViews>
    <sheetView topLeftCell="A40" workbookViewId="0">
      <selection activeCell="C64" sqref="C64"/>
    </sheetView>
  </sheetViews>
  <sheetFormatPr defaultRowHeight="14.4" x14ac:dyDescent="0.3"/>
  <cols>
    <col min="1" max="1" width="12.6640625" customWidth="1"/>
    <col min="2" max="2" width="12.5546875" customWidth="1"/>
    <col min="3" max="3" width="13.44140625" customWidth="1"/>
    <col min="4" max="4" width="27.6640625" customWidth="1"/>
    <col min="23" max="23" width="9.44140625" customWidth="1"/>
    <col min="25" max="25" width="15.109375" customWidth="1"/>
    <col min="26" max="26" width="12.5546875" customWidth="1"/>
  </cols>
  <sheetData>
    <row r="1" spans="1:25" x14ac:dyDescent="0.3">
      <c r="A1" s="54" t="s">
        <v>0</v>
      </c>
      <c r="C1" s="1"/>
    </row>
    <row r="2" spans="1:25" ht="15.6" customHeight="1" x14ac:dyDescent="0.3">
      <c r="A2" s="55"/>
      <c r="B2" s="56" t="s">
        <v>40</v>
      </c>
      <c r="C2" s="56" t="s">
        <v>6</v>
      </c>
      <c r="D2" s="57" t="s">
        <v>7</v>
      </c>
    </row>
    <row r="3" spans="1:25" x14ac:dyDescent="0.3">
      <c r="B3" t="s">
        <v>54</v>
      </c>
      <c r="C3" s="96">
        <v>1760</v>
      </c>
      <c r="D3" t="s">
        <v>55</v>
      </c>
      <c r="Y3" s="96"/>
    </row>
    <row r="4" spans="1:25" x14ac:dyDescent="0.3">
      <c r="B4" t="s">
        <v>56</v>
      </c>
      <c r="C4" s="96">
        <v>50</v>
      </c>
      <c r="D4" t="s">
        <v>61</v>
      </c>
      <c r="Y4" s="96"/>
    </row>
    <row r="5" spans="1:25" x14ac:dyDescent="0.3">
      <c r="B5" t="s">
        <v>56</v>
      </c>
      <c r="C5" s="96">
        <v>50</v>
      </c>
      <c r="D5" t="s">
        <v>62</v>
      </c>
      <c r="Y5" s="96"/>
    </row>
    <row r="6" spans="1:25" x14ac:dyDescent="0.3">
      <c r="B6" t="s">
        <v>57</v>
      </c>
      <c r="C6" s="96">
        <v>60000</v>
      </c>
      <c r="D6" t="s">
        <v>58</v>
      </c>
      <c r="Y6" s="96"/>
    </row>
    <row r="7" spans="1:25" x14ac:dyDescent="0.3">
      <c r="B7" t="s">
        <v>59</v>
      </c>
      <c r="C7" s="96">
        <v>405</v>
      </c>
      <c r="D7" t="s">
        <v>60</v>
      </c>
      <c r="Y7" s="96"/>
    </row>
    <row r="8" spans="1:25" x14ac:dyDescent="0.3">
      <c r="B8" t="s">
        <v>59</v>
      </c>
      <c r="C8" s="96">
        <v>70</v>
      </c>
      <c r="D8" t="s">
        <v>63</v>
      </c>
      <c r="Y8" s="96"/>
    </row>
    <row r="9" spans="1:25" x14ac:dyDescent="0.3">
      <c r="B9" t="s">
        <v>64</v>
      </c>
      <c r="C9" s="96">
        <v>50</v>
      </c>
      <c r="D9" t="s">
        <v>65</v>
      </c>
      <c r="Y9" s="96"/>
    </row>
    <row r="10" spans="1:25" x14ac:dyDescent="0.3">
      <c r="B10" t="s">
        <v>64</v>
      </c>
      <c r="C10" s="96">
        <v>19156.95</v>
      </c>
      <c r="D10" t="s">
        <v>66</v>
      </c>
      <c r="Y10" s="96"/>
    </row>
    <row r="11" spans="1:25" x14ac:dyDescent="0.3">
      <c r="B11" t="s">
        <v>67</v>
      </c>
      <c r="C11" s="96">
        <v>50</v>
      </c>
      <c r="D11" t="s">
        <v>68</v>
      </c>
      <c r="Y11" s="96"/>
    </row>
    <row r="12" spans="1:25" x14ac:dyDescent="0.3">
      <c r="B12" t="s">
        <v>67</v>
      </c>
      <c r="C12" s="96">
        <v>50</v>
      </c>
      <c r="D12" t="s">
        <v>69</v>
      </c>
      <c r="Y12" s="96"/>
    </row>
    <row r="13" spans="1:25" x14ac:dyDescent="0.3">
      <c r="B13" t="s">
        <v>67</v>
      </c>
      <c r="C13" s="96">
        <v>50</v>
      </c>
      <c r="D13" t="s">
        <v>70</v>
      </c>
      <c r="Y13" s="96"/>
    </row>
    <row r="14" spans="1:25" x14ac:dyDescent="0.3">
      <c r="B14" t="s">
        <v>71</v>
      </c>
      <c r="C14" s="96">
        <v>275</v>
      </c>
      <c r="D14" t="s">
        <v>652</v>
      </c>
      <c r="Y14" s="96"/>
    </row>
    <row r="15" spans="1:25" x14ac:dyDescent="0.3">
      <c r="B15" t="s">
        <v>71</v>
      </c>
      <c r="C15" s="96">
        <v>80</v>
      </c>
      <c r="D15" t="s">
        <v>72</v>
      </c>
      <c r="Y15" s="96"/>
    </row>
    <row r="16" spans="1:25" x14ac:dyDescent="0.3">
      <c r="B16" t="s">
        <v>73</v>
      </c>
      <c r="C16" s="96">
        <v>17.25</v>
      </c>
      <c r="D16" t="s">
        <v>76</v>
      </c>
      <c r="Y16" s="96"/>
    </row>
    <row r="17" spans="2:25" x14ac:dyDescent="0.3">
      <c r="B17" t="s">
        <v>74</v>
      </c>
      <c r="C17" s="96">
        <v>1235</v>
      </c>
      <c r="D17" t="s">
        <v>75</v>
      </c>
      <c r="Y17" s="96"/>
    </row>
    <row r="18" spans="2:25" x14ac:dyDescent="0.3">
      <c r="B18" t="s">
        <v>77</v>
      </c>
      <c r="C18" s="96">
        <v>500</v>
      </c>
      <c r="D18" t="s">
        <v>80</v>
      </c>
      <c r="Y18" s="96"/>
    </row>
    <row r="19" spans="2:25" x14ac:dyDescent="0.3">
      <c r="B19" t="s">
        <v>78</v>
      </c>
      <c r="C19" s="96">
        <v>2050</v>
      </c>
      <c r="D19" t="s">
        <v>79</v>
      </c>
      <c r="Y19" s="96"/>
    </row>
    <row r="20" spans="2:25" x14ac:dyDescent="0.3">
      <c r="B20" t="s">
        <v>257</v>
      </c>
      <c r="C20" s="96">
        <v>935</v>
      </c>
      <c r="D20" t="s">
        <v>258</v>
      </c>
      <c r="Y20" s="96"/>
    </row>
    <row r="21" spans="2:25" x14ac:dyDescent="0.3">
      <c r="B21" t="s">
        <v>259</v>
      </c>
      <c r="C21" s="96">
        <v>200</v>
      </c>
      <c r="D21" t="s">
        <v>260</v>
      </c>
      <c r="Y21" s="96"/>
    </row>
    <row r="22" spans="2:25" x14ac:dyDescent="0.3">
      <c r="B22" t="s">
        <v>250</v>
      </c>
      <c r="C22" s="96">
        <v>65</v>
      </c>
      <c r="D22" t="s">
        <v>261</v>
      </c>
      <c r="Y22" s="96"/>
    </row>
    <row r="23" spans="2:25" x14ac:dyDescent="0.3">
      <c r="B23" t="s">
        <v>262</v>
      </c>
      <c r="C23" s="96">
        <v>935</v>
      </c>
      <c r="D23" t="s">
        <v>263</v>
      </c>
      <c r="Y23" s="96"/>
    </row>
    <row r="24" spans="2:25" x14ac:dyDescent="0.3">
      <c r="B24" t="s">
        <v>267</v>
      </c>
      <c r="C24" s="96">
        <v>550</v>
      </c>
      <c r="D24" t="s">
        <v>268</v>
      </c>
      <c r="Y24" s="96"/>
    </row>
    <row r="25" spans="2:25" x14ac:dyDescent="0.3">
      <c r="B25" t="s">
        <v>272</v>
      </c>
      <c r="C25" s="96">
        <v>125</v>
      </c>
      <c r="D25" t="s">
        <v>335</v>
      </c>
      <c r="Y25" s="96"/>
    </row>
    <row r="26" spans="2:25" x14ac:dyDescent="0.3">
      <c r="B26" t="s">
        <v>270</v>
      </c>
      <c r="C26" s="96">
        <v>315</v>
      </c>
      <c r="D26" t="s">
        <v>273</v>
      </c>
      <c r="Y26" s="96"/>
    </row>
    <row r="27" spans="2:25" x14ac:dyDescent="0.3">
      <c r="B27" t="s">
        <v>331</v>
      </c>
      <c r="C27" s="96">
        <v>0.4</v>
      </c>
      <c r="D27" t="s">
        <v>271</v>
      </c>
      <c r="Y27" s="96"/>
    </row>
    <row r="28" spans="2:25" x14ac:dyDescent="0.3">
      <c r="B28" t="s">
        <v>270</v>
      </c>
      <c r="C28" s="96">
        <v>1452.23</v>
      </c>
      <c r="D28" t="s">
        <v>274</v>
      </c>
      <c r="Y28" s="96"/>
    </row>
    <row r="29" spans="2:25" x14ac:dyDescent="0.3">
      <c r="B29" t="s">
        <v>324</v>
      </c>
      <c r="C29" s="96">
        <v>300</v>
      </c>
      <c r="D29" t="s">
        <v>332</v>
      </c>
      <c r="Y29" s="96"/>
    </row>
    <row r="30" spans="2:25" x14ac:dyDescent="0.3">
      <c r="B30" t="s">
        <v>326</v>
      </c>
      <c r="C30" s="96">
        <v>60000</v>
      </c>
      <c r="D30" t="s">
        <v>333</v>
      </c>
      <c r="Y30" s="96"/>
    </row>
    <row r="31" spans="2:25" x14ac:dyDescent="0.3">
      <c r="B31" t="s">
        <v>334</v>
      </c>
      <c r="C31" s="96">
        <v>65</v>
      </c>
      <c r="D31" t="s">
        <v>335</v>
      </c>
      <c r="Y31" s="96"/>
    </row>
    <row r="32" spans="2:25" x14ac:dyDescent="0.3">
      <c r="B32" t="s">
        <v>370</v>
      </c>
      <c r="C32" s="96">
        <v>1000</v>
      </c>
      <c r="D32" t="s">
        <v>371</v>
      </c>
      <c r="Y32" s="96"/>
    </row>
    <row r="33" spans="2:25" x14ac:dyDescent="0.3">
      <c r="B33" t="s">
        <v>372</v>
      </c>
      <c r="C33" s="96">
        <v>125</v>
      </c>
      <c r="D33" t="s">
        <v>380</v>
      </c>
      <c r="Y33" s="96"/>
    </row>
    <row r="34" spans="2:25" x14ac:dyDescent="0.3">
      <c r="B34" t="s">
        <v>373</v>
      </c>
      <c r="C34" s="96">
        <v>80</v>
      </c>
      <c r="D34" t="s">
        <v>374</v>
      </c>
      <c r="Y34" s="96"/>
    </row>
    <row r="35" spans="2:25" x14ac:dyDescent="0.3">
      <c r="B35" t="s">
        <v>375</v>
      </c>
      <c r="C35" s="96">
        <v>880</v>
      </c>
      <c r="D35" t="s">
        <v>376</v>
      </c>
      <c r="Y35" s="96"/>
    </row>
    <row r="36" spans="2:25" x14ac:dyDescent="0.3">
      <c r="B36" t="s">
        <v>375</v>
      </c>
      <c r="C36" s="96">
        <v>100</v>
      </c>
      <c r="D36" t="s">
        <v>377</v>
      </c>
      <c r="Y36" s="96"/>
    </row>
    <row r="37" spans="2:25" x14ac:dyDescent="0.3">
      <c r="B37" t="s">
        <v>378</v>
      </c>
      <c r="C37" s="96">
        <v>270</v>
      </c>
      <c r="D37" t="s">
        <v>379</v>
      </c>
      <c r="Y37" s="96"/>
    </row>
    <row r="38" spans="2:25" x14ac:dyDescent="0.3">
      <c r="B38" t="s">
        <v>415</v>
      </c>
      <c r="C38" s="96">
        <v>6816.43</v>
      </c>
      <c r="D38" t="s">
        <v>413</v>
      </c>
      <c r="Y38" s="96"/>
    </row>
    <row r="39" spans="2:25" x14ac:dyDescent="0.3">
      <c r="B39" t="s">
        <v>415</v>
      </c>
      <c r="C39" s="96">
        <v>0.09</v>
      </c>
      <c r="D39" t="s">
        <v>414</v>
      </c>
      <c r="Y39" s="96"/>
    </row>
    <row r="40" spans="2:25" x14ac:dyDescent="0.3">
      <c r="B40" t="s">
        <v>416</v>
      </c>
      <c r="C40" s="96">
        <v>100</v>
      </c>
      <c r="D40" t="s">
        <v>417</v>
      </c>
      <c r="Y40" s="96"/>
    </row>
    <row r="41" spans="2:25" x14ac:dyDescent="0.3">
      <c r="B41" t="s">
        <v>418</v>
      </c>
      <c r="C41" s="96">
        <v>1100</v>
      </c>
      <c r="D41" t="s">
        <v>419</v>
      </c>
      <c r="Y41" s="96"/>
    </row>
    <row r="42" spans="2:25" x14ac:dyDescent="0.3">
      <c r="B42" t="s">
        <v>420</v>
      </c>
      <c r="C42" s="96">
        <v>125</v>
      </c>
      <c r="D42" t="s">
        <v>421</v>
      </c>
      <c r="Y42" s="96"/>
    </row>
    <row r="43" spans="2:25" x14ac:dyDescent="0.3">
      <c r="B43" t="s">
        <v>440</v>
      </c>
      <c r="C43" s="96">
        <v>393.75</v>
      </c>
      <c r="D43" t="s">
        <v>441</v>
      </c>
      <c r="Y43" s="96"/>
    </row>
    <row r="44" spans="2:25" x14ac:dyDescent="0.3">
      <c r="B44" t="s">
        <v>453</v>
      </c>
      <c r="C44" s="96">
        <v>1915</v>
      </c>
      <c r="D44" t="s">
        <v>481</v>
      </c>
      <c r="Y44" s="96"/>
    </row>
    <row r="45" spans="2:25" x14ac:dyDescent="0.3">
      <c r="B45" t="s">
        <v>482</v>
      </c>
      <c r="C45" s="96">
        <v>125</v>
      </c>
      <c r="D45" t="s">
        <v>483</v>
      </c>
      <c r="Y45" s="96"/>
    </row>
    <row r="46" spans="2:25" x14ac:dyDescent="0.3">
      <c r="B46" t="s">
        <v>484</v>
      </c>
      <c r="C46" s="96">
        <v>732.13</v>
      </c>
      <c r="D46" t="s">
        <v>485</v>
      </c>
      <c r="Y46" s="96"/>
    </row>
    <row r="47" spans="2:25" x14ac:dyDescent="0.3">
      <c r="B47" t="s">
        <v>484</v>
      </c>
      <c r="C47" s="96">
        <v>400</v>
      </c>
      <c r="D47" t="s">
        <v>486</v>
      </c>
      <c r="Y47" s="96"/>
    </row>
    <row r="48" spans="2:25" x14ac:dyDescent="0.3">
      <c r="B48" t="s">
        <v>480</v>
      </c>
      <c r="C48" s="96">
        <v>400</v>
      </c>
      <c r="D48" t="s">
        <v>487</v>
      </c>
      <c r="Y48" s="96"/>
    </row>
    <row r="49" spans="2:25" x14ac:dyDescent="0.3">
      <c r="B49" t="s">
        <v>488</v>
      </c>
      <c r="C49" s="96">
        <v>0.16</v>
      </c>
      <c r="D49" t="s">
        <v>489</v>
      </c>
      <c r="Y49" s="96"/>
    </row>
    <row r="50" spans="2:25" x14ac:dyDescent="0.3">
      <c r="B50" t="s">
        <v>490</v>
      </c>
      <c r="C50" s="96">
        <v>50</v>
      </c>
      <c r="D50" t="s">
        <v>479</v>
      </c>
      <c r="Y50" s="96"/>
    </row>
    <row r="51" spans="2:25" x14ac:dyDescent="0.3">
      <c r="B51" t="s">
        <v>498</v>
      </c>
      <c r="C51" s="96">
        <v>52.5</v>
      </c>
      <c r="D51" t="s">
        <v>499</v>
      </c>
      <c r="Y51" s="96"/>
    </row>
    <row r="52" spans="2:25" x14ac:dyDescent="0.3">
      <c r="B52" t="s">
        <v>500</v>
      </c>
      <c r="C52" s="96">
        <v>52.5</v>
      </c>
      <c r="D52" t="s">
        <v>499</v>
      </c>
      <c r="Y52" s="96"/>
    </row>
    <row r="53" spans="2:25" x14ac:dyDescent="0.3">
      <c r="B53" t="s">
        <v>501</v>
      </c>
      <c r="C53" s="96">
        <v>500</v>
      </c>
      <c r="D53" t="s">
        <v>502</v>
      </c>
      <c r="Y53" s="96"/>
    </row>
    <row r="54" spans="2:25" x14ac:dyDescent="0.3">
      <c r="B54" t="s">
        <v>501</v>
      </c>
      <c r="C54" s="96">
        <v>150</v>
      </c>
      <c r="D54" t="s">
        <v>503</v>
      </c>
      <c r="Y54" s="96"/>
    </row>
    <row r="55" spans="2:25" x14ac:dyDescent="0.3">
      <c r="B55" t="s">
        <v>529</v>
      </c>
      <c r="C55" s="96">
        <v>925</v>
      </c>
      <c r="D55" t="s">
        <v>648</v>
      </c>
      <c r="Y55" s="96"/>
    </row>
    <row r="56" spans="2:25" x14ac:dyDescent="0.3">
      <c r="B56" t="s">
        <v>530</v>
      </c>
      <c r="C56" s="96">
        <v>100</v>
      </c>
      <c r="D56" t="s">
        <v>531</v>
      </c>
      <c r="Y56" s="96"/>
    </row>
    <row r="57" spans="2:25" x14ac:dyDescent="0.3">
      <c r="B57" t="s">
        <v>532</v>
      </c>
      <c r="C57" s="96">
        <v>50</v>
      </c>
      <c r="D57" t="s">
        <v>533</v>
      </c>
      <c r="Y57" s="96"/>
    </row>
    <row r="58" spans="2:25" x14ac:dyDescent="0.3">
      <c r="B58" t="s">
        <v>534</v>
      </c>
      <c r="C58" s="96">
        <v>100</v>
      </c>
      <c r="D58" t="s">
        <v>535</v>
      </c>
      <c r="Y58" s="96"/>
    </row>
    <row r="59" spans="2:25" x14ac:dyDescent="0.3">
      <c r="B59" t="s">
        <v>534</v>
      </c>
      <c r="C59" s="96">
        <v>100</v>
      </c>
      <c r="D59" t="s">
        <v>536</v>
      </c>
      <c r="Y59" s="96"/>
    </row>
    <row r="60" spans="2:25" x14ac:dyDescent="0.3">
      <c r="B60" t="s">
        <v>600</v>
      </c>
      <c r="C60" s="96">
        <v>2540</v>
      </c>
      <c r="D60" t="s">
        <v>649</v>
      </c>
      <c r="Y60" s="96"/>
    </row>
    <row r="61" spans="2:25" x14ac:dyDescent="0.3">
      <c r="B61" t="s">
        <v>601</v>
      </c>
      <c r="C61" s="96">
        <v>100</v>
      </c>
      <c r="D61" t="s">
        <v>650</v>
      </c>
      <c r="Y61" s="96"/>
    </row>
    <row r="62" spans="2:25" x14ac:dyDescent="0.3">
      <c r="B62" t="s">
        <v>579</v>
      </c>
      <c r="C62" s="96">
        <v>630</v>
      </c>
      <c r="D62" t="s">
        <v>651</v>
      </c>
      <c r="Y62" s="96"/>
    </row>
    <row r="63" spans="2:25" x14ac:dyDescent="0.3">
      <c r="B63" t="s">
        <v>647</v>
      </c>
      <c r="C63" s="96">
        <v>0.19</v>
      </c>
      <c r="D63" t="s">
        <v>599</v>
      </c>
      <c r="Y63" s="96"/>
    </row>
    <row r="64" spans="2:25" x14ac:dyDescent="0.3">
      <c r="C64" s="97">
        <f>SUM(C3:C63)</f>
        <v>170704.58</v>
      </c>
    </row>
  </sheetData>
  <pageMargins left="0.7" right="0.7" top="0.75" bottom="0.75" header="0.3" footer="0.3"/>
  <pageSetup paperSize="9" scale="7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F5B5-0D5A-47F1-9C9B-6E247DD53B09}">
  <dimension ref="A1:I61"/>
  <sheetViews>
    <sheetView topLeftCell="A38" workbookViewId="0">
      <selection activeCell="O9" sqref="O9"/>
    </sheetView>
  </sheetViews>
  <sheetFormatPr defaultRowHeight="14.4" x14ac:dyDescent="0.3"/>
  <cols>
    <col min="3" max="3" width="23.6640625" customWidth="1"/>
    <col min="4" max="4" width="14.44140625" customWidth="1"/>
    <col min="6" max="6" width="3.44140625" customWidth="1"/>
  </cols>
  <sheetData>
    <row r="1" spans="1:8" x14ac:dyDescent="0.3">
      <c r="A1" s="113" t="s">
        <v>656</v>
      </c>
      <c r="D1" s="100"/>
    </row>
    <row r="2" spans="1:8" x14ac:dyDescent="0.3">
      <c r="A2" t="s">
        <v>657</v>
      </c>
      <c r="D2" s="100"/>
    </row>
    <row r="3" spans="1:8" ht="28.8" x14ac:dyDescent="0.3">
      <c r="A3" s="101" t="s">
        <v>658</v>
      </c>
      <c r="B3" s="102" t="s">
        <v>735</v>
      </c>
      <c r="C3" s="101" t="s">
        <v>659</v>
      </c>
      <c r="D3" s="103" t="s">
        <v>660</v>
      </c>
      <c r="E3" s="101" t="s">
        <v>661</v>
      </c>
      <c r="F3" s="104"/>
      <c r="G3" s="101" t="s">
        <v>662</v>
      </c>
      <c r="H3" s="104"/>
    </row>
    <row r="4" spans="1:8" x14ac:dyDescent="0.3">
      <c r="A4" t="s">
        <v>663</v>
      </c>
      <c r="C4" t="s">
        <v>664</v>
      </c>
      <c r="D4" s="15">
        <v>50</v>
      </c>
      <c r="E4" t="s">
        <v>665</v>
      </c>
    </row>
    <row r="5" spans="1:8" x14ac:dyDescent="0.3">
      <c r="A5" t="s">
        <v>501</v>
      </c>
      <c r="C5" t="s">
        <v>666</v>
      </c>
      <c r="D5" s="15">
        <v>0.03</v>
      </c>
    </row>
    <row r="6" spans="1:8" x14ac:dyDescent="0.3">
      <c r="A6" t="s">
        <v>501</v>
      </c>
      <c r="C6" t="s">
        <v>667</v>
      </c>
      <c r="D6" s="15">
        <v>0.2</v>
      </c>
      <c r="E6" t="s">
        <v>665</v>
      </c>
    </row>
    <row r="7" spans="1:8" x14ac:dyDescent="0.3">
      <c r="A7" t="s">
        <v>549</v>
      </c>
      <c r="C7" t="s">
        <v>668</v>
      </c>
      <c r="D7" s="15">
        <v>500</v>
      </c>
      <c r="E7" t="s">
        <v>669</v>
      </c>
    </row>
    <row r="8" spans="1:8" x14ac:dyDescent="0.3">
      <c r="A8" t="s">
        <v>670</v>
      </c>
      <c r="B8" t="s">
        <v>671</v>
      </c>
      <c r="C8" t="s">
        <v>672</v>
      </c>
      <c r="D8" s="15">
        <v>100</v>
      </c>
      <c r="E8" t="s">
        <v>669</v>
      </c>
    </row>
    <row r="9" spans="1:8" x14ac:dyDescent="0.3">
      <c r="A9" t="s">
        <v>532</v>
      </c>
      <c r="B9" t="s">
        <v>673</v>
      </c>
      <c r="C9" t="s">
        <v>674</v>
      </c>
      <c r="D9" s="15">
        <v>100</v>
      </c>
      <c r="E9" t="s">
        <v>669</v>
      </c>
    </row>
    <row r="10" spans="1:8" x14ac:dyDescent="0.3">
      <c r="A10" t="s">
        <v>534</v>
      </c>
      <c r="B10" t="s">
        <v>671</v>
      </c>
      <c r="C10" t="s">
        <v>675</v>
      </c>
      <c r="D10" s="15">
        <v>40</v>
      </c>
      <c r="E10" t="s">
        <v>676</v>
      </c>
      <c r="G10" t="s">
        <v>677</v>
      </c>
    </row>
    <row r="11" spans="1:8" x14ac:dyDescent="0.3">
      <c r="A11" t="s">
        <v>534</v>
      </c>
      <c r="B11" t="s">
        <v>671</v>
      </c>
      <c r="C11" t="s">
        <v>678</v>
      </c>
      <c r="D11" s="15">
        <v>100</v>
      </c>
      <c r="E11" t="s">
        <v>676</v>
      </c>
      <c r="G11" t="s">
        <v>677</v>
      </c>
    </row>
    <row r="12" spans="1:8" x14ac:dyDescent="0.3">
      <c r="A12" t="s">
        <v>553</v>
      </c>
      <c r="C12" t="s">
        <v>666</v>
      </c>
      <c r="D12" s="15">
        <v>0.24</v>
      </c>
    </row>
    <row r="13" spans="1:8" x14ac:dyDescent="0.3">
      <c r="A13" t="s">
        <v>679</v>
      </c>
      <c r="C13" t="s">
        <v>680</v>
      </c>
      <c r="D13" s="15">
        <v>10</v>
      </c>
      <c r="E13" t="s">
        <v>669</v>
      </c>
    </row>
    <row r="14" spans="1:8" x14ac:dyDescent="0.3">
      <c r="A14" t="s">
        <v>557</v>
      </c>
      <c r="C14" t="s">
        <v>681</v>
      </c>
      <c r="D14" s="15">
        <v>40</v>
      </c>
      <c r="E14" t="s">
        <v>669</v>
      </c>
    </row>
    <row r="15" spans="1:8" x14ac:dyDescent="0.3">
      <c r="A15" t="s">
        <v>557</v>
      </c>
      <c r="C15" t="s">
        <v>681</v>
      </c>
      <c r="D15" s="15">
        <v>1000</v>
      </c>
      <c r="E15" t="s">
        <v>669</v>
      </c>
    </row>
    <row r="16" spans="1:8" x14ac:dyDescent="0.3">
      <c r="A16" t="s">
        <v>600</v>
      </c>
      <c r="D16" s="15">
        <v>1970</v>
      </c>
      <c r="E16" t="s">
        <v>682</v>
      </c>
      <c r="G16" s="105" t="s">
        <v>683</v>
      </c>
    </row>
    <row r="17" spans="1:7" x14ac:dyDescent="0.3">
      <c r="A17" t="s">
        <v>684</v>
      </c>
      <c r="D17" s="15">
        <v>2069.25</v>
      </c>
      <c r="E17" t="s">
        <v>682</v>
      </c>
      <c r="G17">
        <v>605114</v>
      </c>
    </row>
    <row r="18" spans="1:7" x14ac:dyDescent="0.3">
      <c r="A18" t="s">
        <v>684</v>
      </c>
      <c r="B18" t="s">
        <v>671</v>
      </c>
      <c r="C18" t="s">
        <v>685</v>
      </c>
      <c r="D18" s="15">
        <v>250</v>
      </c>
      <c r="E18" t="s">
        <v>669</v>
      </c>
    </row>
    <row r="19" spans="1:7" x14ac:dyDescent="0.3">
      <c r="A19" t="s">
        <v>558</v>
      </c>
      <c r="C19" t="s">
        <v>686</v>
      </c>
      <c r="D19" s="15">
        <v>25</v>
      </c>
      <c r="E19" t="s">
        <v>669</v>
      </c>
    </row>
    <row r="20" spans="1:7" x14ac:dyDescent="0.3">
      <c r="A20" t="s">
        <v>558</v>
      </c>
      <c r="B20" t="s">
        <v>671</v>
      </c>
      <c r="C20" t="s">
        <v>687</v>
      </c>
      <c r="D20" s="15">
        <v>100</v>
      </c>
      <c r="E20" t="s">
        <v>669</v>
      </c>
    </row>
    <row r="21" spans="1:7" x14ac:dyDescent="0.3">
      <c r="A21" t="s">
        <v>688</v>
      </c>
      <c r="B21" t="s">
        <v>671</v>
      </c>
      <c r="C21" t="s">
        <v>689</v>
      </c>
      <c r="D21" s="15">
        <v>100</v>
      </c>
      <c r="E21" t="s">
        <v>676</v>
      </c>
      <c r="G21" t="s">
        <v>690</v>
      </c>
    </row>
    <row r="22" spans="1:7" x14ac:dyDescent="0.3">
      <c r="A22" t="s">
        <v>688</v>
      </c>
      <c r="B22" t="s">
        <v>673</v>
      </c>
      <c r="C22" t="s">
        <v>691</v>
      </c>
      <c r="D22" s="15">
        <v>10000</v>
      </c>
      <c r="E22" t="s">
        <v>676</v>
      </c>
      <c r="G22" t="s">
        <v>690</v>
      </c>
    </row>
    <row r="23" spans="1:7" x14ac:dyDescent="0.3">
      <c r="A23" t="s">
        <v>688</v>
      </c>
      <c r="B23" t="s">
        <v>671</v>
      </c>
      <c r="C23" t="s">
        <v>692</v>
      </c>
      <c r="D23" s="15">
        <v>30</v>
      </c>
      <c r="E23" t="s">
        <v>676</v>
      </c>
      <c r="G23" t="s">
        <v>690</v>
      </c>
    </row>
    <row r="24" spans="1:7" x14ac:dyDescent="0.3">
      <c r="A24" t="s">
        <v>688</v>
      </c>
      <c r="B24" t="s">
        <v>673</v>
      </c>
      <c r="C24" t="s">
        <v>693</v>
      </c>
      <c r="D24" s="15">
        <v>50</v>
      </c>
      <c r="E24" t="s">
        <v>676</v>
      </c>
      <c r="G24" t="s">
        <v>690</v>
      </c>
    </row>
    <row r="25" spans="1:7" x14ac:dyDescent="0.3">
      <c r="A25" t="s">
        <v>577</v>
      </c>
      <c r="C25" t="s">
        <v>694</v>
      </c>
      <c r="D25" s="15">
        <v>20</v>
      </c>
      <c r="E25" t="s">
        <v>669</v>
      </c>
    </row>
    <row r="26" spans="1:7" x14ac:dyDescent="0.3">
      <c r="A26" t="s">
        <v>577</v>
      </c>
      <c r="C26" t="s">
        <v>694</v>
      </c>
      <c r="D26" s="15">
        <v>5</v>
      </c>
      <c r="E26" t="s">
        <v>669</v>
      </c>
    </row>
    <row r="27" spans="1:7" x14ac:dyDescent="0.3">
      <c r="A27" t="s">
        <v>695</v>
      </c>
      <c r="C27" t="s">
        <v>696</v>
      </c>
      <c r="D27" s="15">
        <v>2</v>
      </c>
      <c r="E27" t="s">
        <v>697</v>
      </c>
    </row>
    <row r="28" spans="1:7" x14ac:dyDescent="0.3">
      <c r="A28" t="s">
        <v>695</v>
      </c>
      <c r="C28" t="s">
        <v>681</v>
      </c>
      <c r="D28" s="15">
        <v>66.8</v>
      </c>
      <c r="E28" t="s">
        <v>669</v>
      </c>
    </row>
    <row r="29" spans="1:7" x14ac:dyDescent="0.3">
      <c r="A29" t="s">
        <v>608</v>
      </c>
      <c r="C29" t="s">
        <v>681</v>
      </c>
      <c r="D29" s="15">
        <v>50</v>
      </c>
      <c r="E29" t="s">
        <v>669</v>
      </c>
    </row>
    <row r="30" spans="1:7" x14ac:dyDescent="0.3">
      <c r="A30" t="s">
        <v>608</v>
      </c>
      <c r="C30" t="s">
        <v>698</v>
      </c>
      <c r="D30" s="15">
        <v>50</v>
      </c>
      <c r="E30" t="s">
        <v>669</v>
      </c>
    </row>
    <row r="31" spans="1:7" x14ac:dyDescent="0.3">
      <c r="A31" t="s">
        <v>699</v>
      </c>
      <c r="B31" t="s">
        <v>673</v>
      </c>
      <c r="C31" t="s">
        <v>700</v>
      </c>
      <c r="D31" s="15">
        <v>2000</v>
      </c>
      <c r="E31" t="s">
        <v>676</v>
      </c>
      <c r="G31" t="s">
        <v>701</v>
      </c>
    </row>
    <row r="32" spans="1:7" x14ac:dyDescent="0.3">
      <c r="A32" t="s">
        <v>699</v>
      </c>
      <c r="B32" t="s">
        <v>671</v>
      </c>
      <c r="C32" t="s">
        <v>702</v>
      </c>
      <c r="D32" s="15">
        <v>50</v>
      </c>
      <c r="E32" t="s">
        <v>676</v>
      </c>
      <c r="G32" t="s">
        <v>701</v>
      </c>
    </row>
    <row r="33" spans="1:7" x14ac:dyDescent="0.3">
      <c r="A33" t="s">
        <v>699</v>
      </c>
      <c r="B33" t="s">
        <v>673</v>
      </c>
      <c r="C33" t="s">
        <v>703</v>
      </c>
      <c r="D33" s="15">
        <v>250</v>
      </c>
      <c r="E33" t="s">
        <v>676</v>
      </c>
      <c r="G33" t="s">
        <v>701</v>
      </c>
    </row>
    <row r="34" spans="1:7" x14ac:dyDescent="0.3">
      <c r="A34" t="s">
        <v>699</v>
      </c>
      <c r="C34" t="s">
        <v>704</v>
      </c>
      <c r="D34" s="15">
        <v>50</v>
      </c>
      <c r="E34" t="s">
        <v>676</v>
      </c>
      <c r="G34" t="s">
        <v>701</v>
      </c>
    </row>
    <row r="35" spans="1:7" x14ac:dyDescent="0.3">
      <c r="A35" t="s">
        <v>699</v>
      </c>
      <c r="D35" s="15">
        <v>340</v>
      </c>
      <c r="E35" t="s">
        <v>682</v>
      </c>
      <c r="G35" s="105" t="s">
        <v>705</v>
      </c>
    </row>
    <row r="36" spans="1:7" x14ac:dyDescent="0.3">
      <c r="A36" t="s">
        <v>699</v>
      </c>
      <c r="B36" t="s">
        <v>671</v>
      </c>
      <c r="C36" t="s">
        <v>706</v>
      </c>
      <c r="D36" s="15">
        <v>500</v>
      </c>
      <c r="E36" t="s">
        <v>669</v>
      </c>
    </row>
    <row r="37" spans="1:7" x14ac:dyDescent="0.3">
      <c r="A37" t="s">
        <v>699</v>
      </c>
      <c r="C37" t="s">
        <v>707</v>
      </c>
      <c r="D37" s="15">
        <v>100</v>
      </c>
      <c r="E37" t="s">
        <v>697</v>
      </c>
    </row>
    <row r="38" spans="1:7" x14ac:dyDescent="0.3">
      <c r="A38" t="s">
        <v>708</v>
      </c>
      <c r="C38">
        <v>605114</v>
      </c>
      <c r="D38" s="15">
        <v>2000</v>
      </c>
      <c r="E38" t="s">
        <v>682</v>
      </c>
    </row>
    <row r="39" spans="1:7" x14ac:dyDescent="0.3">
      <c r="A39" t="s">
        <v>708</v>
      </c>
      <c r="C39" t="s">
        <v>709</v>
      </c>
      <c r="D39" s="15">
        <v>10</v>
      </c>
      <c r="E39" t="s">
        <v>669</v>
      </c>
    </row>
    <row r="40" spans="1:7" x14ac:dyDescent="0.3">
      <c r="A40" t="s">
        <v>571</v>
      </c>
      <c r="B40" t="s">
        <v>673</v>
      </c>
      <c r="C40" t="s">
        <v>710</v>
      </c>
      <c r="D40" s="15">
        <v>100</v>
      </c>
      <c r="E40" t="s">
        <v>697</v>
      </c>
    </row>
    <row r="41" spans="1:7" x14ac:dyDescent="0.3">
      <c r="A41" t="s">
        <v>601</v>
      </c>
      <c r="B41" t="s">
        <v>673</v>
      </c>
      <c r="C41" t="s">
        <v>711</v>
      </c>
      <c r="D41" s="15">
        <v>400</v>
      </c>
      <c r="E41" t="s">
        <v>676</v>
      </c>
      <c r="G41" t="s">
        <v>712</v>
      </c>
    </row>
    <row r="42" spans="1:7" x14ac:dyDescent="0.3">
      <c r="A42" t="s">
        <v>601</v>
      </c>
      <c r="B42" t="s">
        <v>671</v>
      </c>
      <c r="C42" t="s">
        <v>713</v>
      </c>
      <c r="D42" s="15">
        <v>50</v>
      </c>
      <c r="E42" t="s">
        <v>676</v>
      </c>
      <c r="G42" t="s">
        <v>712</v>
      </c>
    </row>
    <row r="43" spans="1:7" x14ac:dyDescent="0.3">
      <c r="A43" t="s">
        <v>606</v>
      </c>
      <c r="B43" t="s">
        <v>673</v>
      </c>
      <c r="C43" t="s">
        <v>714</v>
      </c>
      <c r="D43" s="15">
        <v>20</v>
      </c>
      <c r="E43" t="s">
        <v>697</v>
      </c>
    </row>
    <row r="44" spans="1:7" x14ac:dyDescent="0.3">
      <c r="A44" t="s">
        <v>606</v>
      </c>
      <c r="C44" t="s">
        <v>715</v>
      </c>
      <c r="D44" s="106">
        <v>42</v>
      </c>
      <c r="E44" t="s">
        <v>669</v>
      </c>
    </row>
    <row r="45" spans="1:7" x14ac:dyDescent="0.3">
      <c r="A45" t="s">
        <v>606</v>
      </c>
      <c r="C45" t="s">
        <v>716</v>
      </c>
      <c r="D45" s="15">
        <v>100</v>
      </c>
      <c r="E45" t="s">
        <v>669</v>
      </c>
    </row>
    <row r="46" spans="1:7" x14ac:dyDescent="0.3">
      <c r="A46" t="s">
        <v>579</v>
      </c>
      <c r="D46" s="15">
        <v>495</v>
      </c>
      <c r="E46" t="s">
        <v>682</v>
      </c>
      <c r="G46" s="105" t="s">
        <v>717</v>
      </c>
    </row>
    <row r="47" spans="1:7" x14ac:dyDescent="0.3">
      <c r="A47" t="s">
        <v>579</v>
      </c>
      <c r="C47" t="s">
        <v>718</v>
      </c>
      <c r="D47" s="15">
        <v>1000</v>
      </c>
      <c r="E47" t="s">
        <v>669</v>
      </c>
    </row>
    <row r="48" spans="1:7" x14ac:dyDescent="0.3">
      <c r="A48" t="s">
        <v>579</v>
      </c>
      <c r="C48" t="s">
        <v>719</v>
      </c>
      <c r="D48" s="15">
        <v>100</v>
      </c>
      <c r="E48" t="s">
        <v>669</v>
      </c>
    </row>
    <row r="49" spans="1:9" x14ac:dyDescent="0.3">
      <c r="A49" t="s">
        <v>720</v>
      </c>
      <c r="C49" t="s">
        <v>721</v>
      </c>
      <c r="D49" s="15">
        <v>10</v>
      </c>
      <c r="E49" t="s">
        <v>722</v>
      </c>
      <c r="G49" t="s">
        <v>723</v>
      </c>
    </row>
    <row r="50" spans="1:9" x14ac:dyDescent="0.3">
      <c r="A50" t="s">
        <v>720</v>
      </c>
      <c r="B50" t="s">
        <v>673</v>
      </c>
      <c r="C50" t="s">
        <v>724</v>
      </c>
      <c r="D50" s="15">
        <v>100</v>
      </c>
      <c r="E50" t="s">
        <v>676</v>
      </c>
      <c r="G50" t="s">
        <v>725</v>
      </c>
    </row>
    <row r="51" spans="1:9" x14ac:dyDescent="0.3">
      <c r="A51" t="s">
        <v>720</v>
      </c>
      <c r="C51" t="s">
        <v>726</v>
      </c>
      <c r="D51" s="15">
        <v>50</v>
      </c>
      <c r="E51" t="s">
        <v>676</v>
      </c>
      <c r="G51" t="s">
        <v>725</v>
      </c>
    </row>
    <row r="52" spans="1:9" x14ac:dyDescent="0.3">
      <c r="A52" t="s">
        <v>720</v>
      </c>
      <c r="B52" t="s">
        <v>673</v>
      </c>
      <c r="C52" t="s">
        <v>727</v>
      </c>
      <c r="D52" s="15">
        <v>40</v>
      </c>
      <c r="E52" t="s">
        <v>676</v>
      </c>
      <c r="G52" t="s">
        <v>725</v>
      </c>
    </row>
    <row r="53" spans="1:9" x14ac:dyDescent="0.3">
      <c r="A53" t="s">
        <v>720</v>
      </c>
      <c r="B53" t="s">
        <v>671</v>
      </c>
      <c r="C53" t="s">
        <v>728</v>
      </c>
      <c r="D53" s="15">
        <v>50</v>
      </c>
      <c r="E53" t="s">
        <v>697</v>
      </c>
    </row>
    <row r="54" spans="1:9" x14ac:dyDescent="0.3">
      <c r="A54" t="s">
        <v>720</v>
      </c>
      <c r="C54">
        <v>605114</v>
      </c>
      <c r="D54" s="15">
        <v>150</v>
      </c>
      <c r="E54" t="s">
        <v>682</v>
      </c>
    </row>
    <row r="55" spans="1:9" x14ac:dyDescent="0.3">
      <c r="A55" t="s">
        <v>729</v>
      </c>
      <c r="B55" t="s">
        <v>673</v>
      </c>
      <c r="C55" t="s">
        <v>730</v>
      </c>
      <c r="D55" s="15">
        <v>5000</v>
      </c>
      <c r="E55" t="s">
        <v>665</v>
      </c>
      <c r="G55" s="1"/>
    </row>
    <row r="56" spans="1:9" x14ac:dyDescent="0.3">
      <c r="A56" t="s">
        <v>729</v>
      </c>
      <c r="C56" t="s">
        <v>731</v>
      </c>
      <c r="D56" s="15">
        <v>150</v>
      </c>
      <c r="E56" t="s">
        <v>669</v>
      </c>
      <c r="H56" s="1"/>
      <c r="I56" s="1"/>
    </row>
    <row r="57" spans="1:9" x14ac:dyDescent="0.3">
      <c r="A57" t="s">
        <v>732</v>
      </c>
      <c r="C57" t="s">
        <v>733</v>
      </c>
      <c r="D57" s="15">
        <v>20</v>
      </c>
      <c r="E57" t="s">
        <v>669</v>
      </c>
    </row>
    <row r="58" spans="1:9" x14ac:dyDescent="0.3">
      <c r="A58" t="s">
        <v>573</v>
      </c>
      <c r="C58" t="s">
        <v>666</v>
      </c>
      <c r="D58" s="15">
        <v>17.010000000000002</v>
      </c>
    </row>
    <row r="59" spans="1:9" x14ac:dyDescent="0.3">
      <c r="D59" s="108">
        <f>SUM(D4:D58)</f>
        <v>29922.53</v>
      </c>
    </row>
    <row r="61" spans="1:9" x14ac:dyDescent="0.3">
      <c r="A61" s="107" t="s">
        <v>734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CD96-6E6E-4DC9-81D0-68889EAF6FAD}">
  <sheetPr>
    <pageSetUpPr fitToPage="1"/>
  </sheetPr>
  <dimension ref="A2:U273"/>
  <sheetViews>
    <sheetView tabSelected="1" zoomScale="90" zoomScaleNormal="90" workbookViewId="0">
      <pane xSplit="1" ySplit="2" topLeftCell="B242" activePane="bottomRight" state="frozen"/>
      <selection pane="topRight" activeCell="B1" sqref="B1"/>
      <selection pane="bottomLeft" activeCell="A22" sqref="A22"/>
      <selection pane="bottomRight" activeCell="F124" sqref="F124"/>
    </sheetView>
  </sheetViews>
  <sheetFormatPr defaultColWidth="9.109375" defaultRowHeight="10.199999999999999" x14ac:dyDescent="0.2"/>
  <cols>
    <col min="1" max="1" width="4.44140625" style="26" customWidth="1"/>
    <col min="2" max="2" width="11" style="26" customWidth="1"/>
    <col min="3" max="3" width="7.6640625" style="26" customWidth="1"/>
    <col min="4" max="4" width="19.5546875" style="26" customWidth="1"/>
    <col min="5" max="5" width="20" style="26" customWidth="1"/>
    <col min="6" max="6" width="12.33203125" style="26" customWidth="1"/>
    <col min="7" max="7" width="10.6640625" style="26" customWidth="1"/>
    <col min="8" max="8" width="9.6640625" style="26" customWidth="1"/>
    <col min="9" max="9" width="9.33203125" style="26" customWidth="1"/>
    <col min="10" max="10" width="9.44140625" style="26" customWidth="1"/>
    <col min="11" max="11" width="10" style="26" customWidth="1"/>
    <col min="12" max="12" width="8.109375" style="26" customWidth="1"/>
    <col min="13" max="13" width="8.88671875" style="26" customWidth="1"/>
    <col min="14" max="14" width="8.44140625" style="26" customWidth="1"/>
    <col min="15" max="15" width="10.33203125" style="26" customWidth="1"/>
    <col min="16" max="17" width="9.33203125" style="26" customWidth="1"/>
    <col min="18" max="19" width="8.109375" style="26" customWidth="1"/>
    <col min="20" max="20" width="11.6640625" style="26" customWidth="1"/>
    <col min="21" max="21" width="9" style="26" customWidth="1"/>
    <col min="22" max="16384" width="9.109375" style="26"/>
  </cols>
  <sheetData>
    <row r="2" spans="1:21" ht="57.6" customHeight="1" x14ac:dyDescent="0.2">
      <c r="B2" s="21" t="s">
        <v>1</v>
      </c>
      <c r="C2" s="22" t="s">
        <v>184</v>
      </c>
      <c r="D2" s="21" t="s">
        <v>5</v>
      </c>
      <c r="E2" s="21" t="s">
        <v>2</v>
      </c>
      <c r="F2" s="23" t="s">
        <v>6</v>
      </c>
      <c r="G2" s="24" t="s">
        <v>4</v>
      </c>
      <c r="H2" s="24" t="s">
        <v>41</v>
      </c>
      <c r="I2" s="24" t="s">
        <v>42</v>
      </c>
      <c r="J2" s="24" t="s">
        <v>43</v>
      </c>
      <c r="K2" s="24" t="s">
        <v>44</v>
      </c>
      <c r="L2" s="24" t="s">
        <v>45</v>
      </c>
      <c r="M2" s="24" t="s">
        <v>46</v>
      </c>
      <c r="N2" s="24" t="s">
        <v>47</v>
      </c>
      <c r="O2" s="24" t="s">
        <v>48</v>
      </c>
      <c r="P2" s="24" t="s">
        <v>49</v>
      </c>
      <c r="Q2" s="24" t="s">
        <v>50</v>
      </c>
      <c r="R2" s="24" t="s">
        <v>51</v>
      </c>
      <c r="S2" s="25" t="s">
        <v>52</v>
      </c>
      <c r="T2" s="25" t="s">
        <v>53</v>
      </c>
      <c r="U2" s="24" t="s">
        <v>22</v>
      </c>
    </row>
    <row r="3" spans="1:21" x14ac:dyDescent="0.2">
      <c r="A3" s="26">
        <v>1</v>
      </c>
      <c r="B3" s="27" t="s">
        <v>124</v>
      </c>
      <c r="C3" s="28" t="s">
        <v>54</v>
      </c>
      <c r="D3" s="27" t="s">
        <v>81</v>
      </c>
      <c r="E3" s="27" t="s">
        <v>123</v>
      </c>
      <c r="F3" s="62">
        <v>449.56</v>
      </c>
      <c r="G3" s="29">
        <v>21.5</v>
      </c>
      <c r="H3" s="29"/>
      <c r="I3" s="29"/>
      <c r="J3" s="29"/>
      <c r="K3" s="29"/>
      <c r="L3" s="29">
        <v>428.06</v>
      </c>
      <c r="M3" s="29"/>
      <c r="N3" s="29"/>
      <c r="O3" s="29"/>
      <c r="P3" s="29"/>
      <c r="Q3" s="29"/>
      <c r="R3" s="29"/>
      <c r="S3" s="30"/>
      <c r="T3" s="30"/>
      <c r="U3" s="31">
        <f t="shared" ref="U3:U68" si="0">F3-(SUM(G3:T3))</f>
        <v>0</v>
      </c>
    </row>
    <row r="4" spans="1:21" x14ac:dyDescent="0.2">
      <c r="B4" s="27" t="s">
        <v>126</v>
      </c>
      <c r="C4" s="28" t="s">
        <v>82</v>
      </c>
      <c r="D4" s="27" t="s">
        <v>83</v>
      </c>
      <c r="E4" s="27" t="s">
        <v>84</v>
      </c>
      <c r="F4" s="62">
        <v>50</v>
      </c>
      <c r="G4" s="29">
        <v>0</v>
      </c>
      <c r="H4" s="29"/>
      <c r="I4" s="29"/>
      <c r="J4" s="29"/>
      <c r="K4" s="29"/>
      <c r="L4" s="29"/>
      <c r="M4" s="29"/>
      <c r="N4" s="29"/>
      <c r="O4" s="29">
        <v>50</v>
      </c>
      <c r="P4" s="29"/>
      <c r="Q4" s="29"/>
      <c r="R4" s="29"/>
      <c r="S4" s="30"/>
      <c r="T4" s="30"/>
      <c r="U4" s="31">
        <f t="shared" si="0"/>
        <v>0</v>
      </c>
    </row>
    <row r="5" spans="1:21" x14ac:dyDescent="0.2">
      <c r="B5" s="27" t="s">
        <v>127</v>
      </c>
      <c r="C5" s="28" t="s">
        <v>82</v>
      </c>
      <c r="D5" s="27" t="s">
        <v>85</v>
      </c>
      <c r="E5" s="27" t="s">
        <v>128</v>
      </c>
      <c r="F5" s="62">
        <v>901.83</v>
      </c>
      <c r="G5" s="29">
        <v>0</v>
      </c>
      <c r="H5" s="29"/>
      <c r="I5" s="29"/>
      <c r="J5" s="29"/>
      <c r="K5" s="29">
        <v>901.83</v>
      </c>
      <c r="L5" s="29"/>
      <c r="M5" s="29"/>
      <c r="N5" s="29"/>
      <c r="O5" s="29"/>
      <c r="P5" s="29"/>
      <c r="Q5" s="29"/>
      <c r="R5" s="29"/>
      <c r="S5" s="30"/>
      <c r="T5" s="30"/>
      <c r="U5" s="31">
        <f t="shared" si="0"/>
        <v>0</v>
      </c>
    </row>
    <row r="6" spans="1:21" x14ac:dyDescent="0.2">
      <c r="B6" s="27" t="s">
        <v>131</v>
      </c>
      <c r="C6" s="28" t="s">
        <v>82</v>
      </c>
      <c r="D6" s="27" t="s">
        <v>86</v>
      </c>
      <c r="E6" s="27" t="s">
        <v>125</v>
      </c>
      <c r="F6" s="62">
        <v>27.47</v>
      </c>
      <c r="G6" s="29">
        <v>4.58</v>
      </c>
      <c r="H6" s="29">
        <v>22.89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30"/>
      <c r="U6" s="31">
        <f t="shared" si="0"/>
        <v>0</v>
      </c>
    </row>
    <row r="7" spans="1:21" x14ac:dyDescent="0.2">
      <c r="B7" s="27" t="s">
        <v>129</v>
      </c>
      <c r="C7" s="28" t="s">
        <v>82</v>
      </c>
      <c r="D7" s="27" t="s">
        <v>87</v>
      </c>
      <c r="E7" s="27" t="s">
        <v>132</v>
      </c>
      <c r="F7" s="62">
        <v>48</v>
      </c>
      <c r="G7" s="29">
        <v>0</v>
      </c>
      <c r="H7" s="29">
        <v>48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30"/>
      <c r="T7" s="30"/>
      <c r="U7" s="31">
        <f t="shared" si="0"/>
        <v>0</v>
      </c>
    </row>
    <row r="8" spans="1:21" x14ac:dyDescent="0.2">
      <c r="B8" s="27" t="s">
        <v>113</v>
      </c>
      <c r="C8" s="28" t="s">
        <v>82</v>
      </c>
      <c r="D8" s="27" t="s">
        <v>88</v>
      </c>
      <c r="E8" s="27" t="s">
        <v>114</v>
      </c>
      <c r="F8" s="62">
        <v>258</v>
      </c>
      <c r="G8" s="29">
        <v>43</v>
      </c>
      <c r="H8" s="29">
        <v>215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30"/>
      <c r="U8" s="31">
        <f t="shared" si="0"/>
        <v>0</v>
      </c>
    </row>
    <row r="9" spans="1:21" x14ac:dyDescent="0.2">
      <c r="B9" s="27" t="s">
        <v>116</v>
      </c>
      <c r="C9" s="28" t="s">
        <v>82</v>
      </c>
      <c r="D9" s="27" t="s">
        <v>115</v>
      </c>
      <c r="E9" s="27" t="s">
        <v>118</v>
      </c>
      <c r="F9" s="62">
        <v>216.96</v>
      </c>
      <c r="G9" s="29">
        <v>36.159999999999997</v>
      </c>
      <c r="H9" s="29">
        <v>180.8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1">
        <f t="shared" si="0"/>
        <v>0</v>
      </c>
    </row>
    <row r="10" spans="1:21" x14ac:dyDescent="0.2">
      <c r="B10" s="27" t="s">
        <v>129</v>
      </c>
      <c r="C10" s="28" t="s">
        <v>82</v>
      </c>
      <c r="D10" s="27" t="s">
        <v>89</v>
      </c>
      <c r="E10" s="27" t="s">
        <v>130</v>
      </c>
      <c r="F10" s="62">
        <v>900</v>
      </c>
      <c r="G10" s="29">
        <v>0</v>
      </c>
      <c r="H10" s="29">
        <v>900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30"/>
      <c r="U10" s="31">
        <f t="shared" si="0"/>
        <v>0</v>
      </c>
    </row>
    <row r="11" spans="1:21" x14ac:dyDescent="0.2">
      <c r="B11" s="27" t="s">
        <v>127</v>
      </c>
      <c r="C11" s="28" t="s">
        <v>82</v>
      </c>
      <c r="D11" s="27" t="s">
        <v>90</v>
      </c>
      <c r="E11" s="27" t="s">
        <v>133</v>
      </c>
      <c r="F11" s="62">
        <v>739.2</v>
      </c>
      <c r="G11" s="29">
        <v>123.2</v>
      </c>
      <c r="H11" s="29"/>
      <c r="I11" s="29"/>
      <c r="J11" s="29"/>
      <c r="K11" s="29"/>
      <c r="L11" s="29"/>
      <c r="M11" s="29"/>
      <c r="N11" s="29"/>
      <c r="O11" s="29">
        <v>616</v>
      </c>
      <c r="P11" s="29"/>
      <c r="Q11" s="29"/>
      <c r="R11" s="29"/>
      <c r="S11" s="30"/>
      <c r="T11" s="30"/>
      <c r="U11" s="31">
        <f t="shared" si="0"/>
        <v>0</v>
      </c>
    </row>
    <row r="12" spans="1:21" x14ac:dyDescent="0.2">
      <c r="B12" s="27" t="s">
        <v>137</v>
      </c>
      <c r="C12" s="28" t="s">
        <v>82</v>
      </c>
      <c r="D12" s="27" t="s">
        <v>91</v>
      </c>
      <c r="E12" s="27" t="s">
        <v>138</v>
      </c>
      <c r="F12" s="62">
        <v>132</v>
      </c>
      <c r="G12" s="29">
        <v>22</v>
      </c>
      <c r="H12" s="32"/>
      <c r="I12" s="32"/>
      <c r="J12" s="32"/>
      <c r="K12" s="32"/>
      <c r="L12" s="32"/>
      <c r="M12" s="32"/>
      <c r="N12" s="32"/>
      <c r="O12" s="32"/>
      <c r="P12" s="32">
        <v>110</v>
      </c>
      <c r="Q12" s="32"/>
      <c r="R12" s="32"/>
      <c r="S12" s="33"/>
      <c r="T12" s="33"/>
      <c r="U12" s="31">
        <f t="shared" si="0"/>
        <v>0</v>
      </c>
    </row>
    <row r="13" spans="1:21" x14ac:dyDescent="0.2">
      <c r="B13" s="27" t="s">
        <v>54</v>
      </c>
      <c r="C13" s="28" t="s">
        <v>82</v>
      </c>
      <c r="D13" s="27" t="s">
        <v>92</v>
      </c>
      <c r="E13" s="27" t="s">
        <v>136</v>
      </c>
      <c r="F13" s="62">
        <v>872</v>
      </c>
      <c r="G13" s="29">
        <v>0</v>
      </c>
      <c r="H13" s="32"/>
      <c r="I13" s="32"/>
      <c r="J13" s="32"/>
      <c r="K13" s="32"/>
      <c r="L13" s="32"/>
      <c r="M13" s="32"/>
      <c r="N13" s="32"/>
      <c r="O13" s="32"/>
      <c r="P13" s="32">
        <v>872</v>
      </c>
      <c r="Q13" s="32"/>
      <c r="R13" s="32"/>
      <c r="S13" s="33"/>
      <c r="T13" s="33"/>
      <c r="U13" s="31">
        <f t="shared" si="0"/>
        <v>0</v>
      </c>
    </row>
    <row r="14" spans="1:21" x14ac:dyDescent="0.2">
      <c r="B14" s="27" t="s">
        <v>145</v>
      </c>
      <c r="C14" s="28" t="s">
        <v>147</v>
      </c>
      <c r="D14" s="27" t="s">
        <v>93</v>
      </c>
      <c r="E14" s="27" t="s">
        <v>144</v>
      </c>
      <c r="F14" s="63">
        <v>609.52</v>
      </c>
      <c r="G14" s="32">
        <v>101.59</v>
      </c>
      <c r="H14" s="32"/>
      <c r="I14" s="32"/>
      <c r="J14" s="32"/>
      <c r="K14" s="32"/>
      <c r="L14" s="32">
        <v>507.93</v>
      </c>
      <c r="M14" s="32"/>
      <c r="N14" s="32"/>
      <c r="O14" s="32"/>
      <c r="P14" s="32"/>
      <c r="Q14" s="32"/>
      <c r="R14" s="32"/>
      <c r="S14" s="33"/>
      <c r="T14" s="33"/>
      <c r="U14" s="31">
        <f t="shared" si="0"/>
        <v>0</v>
      </c>
    </row>
    <row r="15" spans="1:21" x14ac:dyDescent="0.2">
      <c r="B15" s="27" t="s">
        <v>145</v>
      </c>
      <c r="C15" s="28" t="s">
        <v>211</v>
      </c>
      <c r="D15" s="27" t="s">
        <v>209</v>
      </c>
      <c r="E15" s="27" t="s">
        <v>210</v>
      </c>
      <c r="F15" s="63">
        <v>40.590000000000003</v>
      </c>
      <c r="G15" s="32"/>
      <c r="H15" s="32"/>
      <c r="I15" s="32"/>
      <c r="J15" s="32"/>
      <c r="K15" s="32"/>
      <c r="L15" s="32"/>
      <c r="M15" s="32"/>
      <c r="N15" s="32"/>
      <c r="O15" s="32"/>
      <c r="P15" s="32">
        <v>40.590000000000003</v>
      </c>
      <c r="Q15" s="32"/>
      <c r="R15" s="32"/>
      <c r="S15" s="33"/>
      <c r="T15" s="33"/>
      <c r="U15" s="31">
        <f t="shared" si="0"/>
        <v>0</v>
      </c>
    </row>
    <row r="16" spans="1:21" x14ac:dyDescent="0.2">
      <c r="B16" s="27" t="s">
        <v>137</v>
      </c>
      <c r="C16" s="28" t="s">
        <v>158</v>
      </c>
      <c r="D16" s="27" t="s">
        <v>95</v>
      </c>
      <c r="E16" s="27" t="s">
        <v>143</v>
      </c>
      <c r="F16" s="63">
        <v>64.62</v>
      </c>
      <c r="G16" s="32">
        <v>10.77</v>
      </c>
      <c r="H16" s="32">
        <v>53.85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  <c r="T16" s="33"/>
      <c r="U16" s="31">
        <f t="shared" si="0"/>
        <v>0</v>
      </c>
    </row>
    <row r="17" spans="2:21" x14ac:dyDescent="0.2">
      <c r="B17" s="27" t="s">
        <v>147</v>
      </c>
      <c r="C17" s="28" t="s">
        <v>212</v>
      </c>
      <c r="D17" s="27" t="s">
        <v>96</v>
      </c>
      <c r="E17" s="27" t="s">
        <v>148</v>
      </c>
      <c r="F17" s="63">
        <v>14.99</v>
      </c>
      <c r="G17" s="32">
        <v>2.5</v>
      </c>
      <c r="H17" s="32"/>
      <c r="I17" s="32"/>
      <c r="J17" s="32"/>
      <c r="K17" s="32"/>
      <c r="L17" s="32"/>
      <c r="M17" s="32"/>
      <c r="N17" s="32"/>
      <c r="O17" s="32"/>
      <c r="P17" s="32">
        <v>12.49</v>
      </c>
      <c r="Q17" s="32"/>
      <c r="R17" s="32"/>
      <c r="S17" s="33"/>
      <c r="T17" s="33"/>
      <c r="U17" s="31">
        <f t="shared" si="0"/>
        <v>0</v>
      </c>
    </row>
    <row r="18" spans="2:21" x14ac:dyDescent="0.2">
      <c r="B18" s="27" t="s">
        <v>147</v>
      </c>
      <c r="C18" s="28" t="s">
        <v>212</v>
      </c>
      <c r="D18" s="27" t="s">
        <v>96</v>
      </c>
      <c r="E18" s="27" t="s">
        <v>149</v>
      </c>
      <c r="F18" s="63">
        <v>7.99</v>
      </c>
      <c r="G18" s="32">
        <v>1.33</v>
      </c>
      <c r="H18" s="32"/>
      <c r="I18" s="32"/>
      <c r="J18" s="32"/>
      <c r="K18" s="32"/>
      <c r="L18" s="32"/>
      <c r="M18" s="32"/>
      <c r="N18" s="32"/>
      <c r="O18" s="32"/>
      <c r="P18" s="32">
        <v>6.66</v>
      </c>
      <c r="Q18" s="32"/>
      <c r="R18" s="32"/>
      <c r="S18" s="33"/>
      <c r="T18" s="33"/>
      <c r="U18" s="31">
        <f t="shared" si="0"/>
        <v>0</v>
      </c>
    </row>
    <row r="19" spans="2:21" x14ac:dyDescent="0.2">
      <c r="B19" s="27" t="s">
        <v>147</v>
      </c>
      <c r="C19" s="28" t="s">
        <v>212</v>
      </c>
      <c r="D19" s="27" t="s">
        <v>96</v>
      </c>
      <c r="E19" s="34" t="s">
        <v>150</v>
      </c>
      <c r="F19" s="63">
        <v>54.99</v>
      </c>
      <c r="G19" s="35">
        <v>9.17</v>
      </c>
      <c r="H19" s="35"/>
      <c r="I19" s="35"/>
      <c r="J19" s="35"/>
      <c r="K19" s="35"/>
      <c r="L19" s="35"/>
      <c r="M19" s="35"/>
      <c r="N19" s="35"/>
      <c r="O19" s="35"/>
      <c r="P19" s="35">
        <v>45.82</v>
      </c>
      <c r="Q19" s="35"/>
      <c r="R19" s="35"/>
      <c r="S19" s="36"/>
      <c r="T19" s="36"/>
      <c r="U19" s="31">
        <f t="shared" si="0"/>
        <v>0</v>
      </c>
    </row>
    <row r="20" spans="2:21" x14ac:dyDescent="0.2">
      <c r="B20" s="27" t="s">
        <v>147</v>
      </c>
      <c r="C20" s="28" t="s">
        <v>212</v>
      </c>
      <c r="D20" s="27" t="s">
        <v>96</v>
      </c>
      <c r="E20" s="34" t="s">
        <v>151</v>
      </c>
      <c r="F20" s="63">
        <v>6.53</v>
      </c>
      <c r="G20" s="35">
        <v>1.0900000000000001</v>
      </c>
      <c r="H20" s="35"/>
      <c r="I20" s="35"/>
      <c r="J20" s="35"/>
      <c r="K20" s="35"/>
      <c r="L20" s="35"/>
      <c r="M20" s="35"/>
      <c r="N20" s="35"/>
      <c r="O20" s="35"/>
      <c r="P20" s="35">
        <v>5.44</v>
      </c>
      <c r="Q20" s="35"/>
      <c r="R20" s="35"/>
      <c r="S20" s="36"/>
      <c r="T20" s="36"/>
      <c r="U20" s="31">
        <f t="shared" si="0"/>
        <v>0</v>
      </c>
    </row>
    <row r="21" spans="2:21" x14ac:dyDescent="0.2">
      <c r="B21" s="27" t="s">
        <v>147</v>
      </c>
      <c r="C21" s="28" t="s">
        <v>212</v>
      </c>
      <c r="D21" s="27" t="s">
        <v>96</v>
      </c>
      <c r="E21" s="34" t="s">
        <v>152</v>
      </c>
      <c r="F21" s="63">
        <v>11.4</v>
      </c>
      <c r="G21" s="35">
        <v>0</v>
      </c>
      <c r="H21" s="35"/>
      <c r="I21" s="35"/>
      <c r="J21" s="35"/>
      <c r="K21" s="35"/>
      <c r="L21" s="35"/>
      <c r="M21" s="35"/>
      <c r="N21" s="35"/>
      <c r="O21" s="35"/>
      <c r="P21" s="35">
        <v>11.4</v>
      </c>
      <c r="Q21" s="35"/>
      <c r="R21" s="35"/>
      <c r="S21" s="36"/>
      <c r="T21" s="36"/>
      <c r="U21" s="31">
        <f t="shared" si="0"/>
        <v>0</v>
      </c>
    </row>
    <row r="22" spans="2:21" x14ac:dyDescent="0.2">
      <c r="B22" s="27" t="s">
        <v>153</v>
      </c>
      <c r="C22" s="28" t="s">
        <v>212</v>
      </c>
      <c r="D22" s="27" t="s">
        <v>96</v>
      </c>
      <c r="E22" s="34" t="s">
        <v>155</v>
      </c>
      <c r="F22" s="63">
        <v>24.7</v>
      </c>
      <c r="G22" s="35">
        <v>4.1100000000000003</v>
      </c>
      <c r="H22" s="35">
        <v>20.59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36"/>
      <c r="U22" s="31">
        <f t="shared" si="0"/>
        <v>0</v>
      </c>
    </row>
    <row r="23" spans="2:21" x14ac:dyDescent="0.2">
      <c r="B23" s="27" t="s">
        <v>127</v>
      </c>
      <c r="C23" s="28" t="s">
        <v>57</v>
      </c>
      <c r="D23" s="27" t="s">
        <v>97</v>
      </c>
      <c r="E23" s="27" t="s">
        <v>109</v>
      </c>
      <c r="F23" s="63">
        <v>10.85</v>
      </c>
      <c r="G23" s="32"/>
      <c r="H23" s="32"/>
      <c r="I23" s="32"/>
      <c r="J23" s="32"/>
      <c r="K23" s="32"/>
      <c r="L23" s="32"/>
      <c r="M23" s="32"/>
      <c r="N23" s="32"/>
      <c r="O23" s="32"/>
      <c r="P23" s="32">
        <v>10.85</v>
      </c>
      <c r="Q23" s="32"/>
      <c r="R23" s="32"/>
      <c r="S23" s="33"/>
      <c r="T23" s="33"/>
      <c r="U23" s="31">
        <f t="shared" si="0"/>
        <v>0</v>
      </c>
    </row>
    <row r="24" spans="2:21" x14ac:dyDescent="0.2">
      <c r="B24" s="27" t="s">
        <v>121</v>
      </c>
      <c r="C24" s="28" t="s">
        <v>59</v>
      </c>
      <c r="D24" s="27" t="s">
        <v>98</v>
      </c>
      <c r="E24" s="58" t="s">
        <v>122</v>
      </c>
      <c r="F24" s="63">
        <v>445.72</v>
      </c>
      <c r="G24" s="32"/>
      <c r="H24" s="32">
        <v>445.72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  <c r="T24" s="33"/>
      <c r="U24" s="31">
        <f t="shared" si="0"/>
        <v>0</v>
      </c>
    </row>
    <row r="25" spans="2:21" x14ac:dyDescent="0.2">
      <c r="B25" s="27" t="s">
        <v>121</v>
      </c>
      <c r="C25" s="28" t="s">
        <v>613</v>
      </c>
      <c r="D25" s="27" t="s">
        <v>98</v>
      </c>
      <c r="E25" s="58" t="s">
        <v>611</v>
      </c>
      <c r="F25" s="63">
        <v>0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33"/>
      <c r="U25" s="31"/>
    </row>
    <row r="26" spans="2:21" x14ac:dyDescent="0.2">
      <c r="B26" s="27" t="s">
        <v>121</v>
      </c>
      <c r="C26" s="28" t="s">
        <v>613</v>
      </c>
      <c r="D26" s="27" t="s">
        <v>98</v>
      </c>
      <c r="E26" s="58" t="s">
        <v>612</v>
      </c>
      <c r="F26" s="63">
        <v>0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  <c r="T26" s="33"/>
      <c r="U26" s="31"/>
    </row>
    <row r="27" spans="2:21" x14ac:dyDescent="0.2">
      <c r="B27" s="27" t="s">
        <v>134</v>
      </c>
      <c r="C27" s="28" t="s">
        <v>59</v>
      </c>
      <c r="D27" s="27" t="s">
        <v>98</v>
      </c>
      <c r="E27" s="27" t="s">
        <v>135</v>
      </c>
      <c r="F27" s="63">
        <v>15242.74</v>
      </c>
      <c r="G27" s="32">
        <v>20.8</v>
      </c>
      <c r="H27" s="32"/>
      <c r="I27" s="32"/>
      <c r="J27" s="32"/>
      <c r="K27" s="32"/>
      <c r="L27" s="32"/>
      <c r="M27" s="32"/>
      <c r="N27" s="32">
        <v>15221.94</v>
      </c>
      <c r="O27" s="32"/>
      <c r="P27" s="32"/>
      <c r="Q27" s="32"/>
      <c r="R27" s="32"/>
      <c r="S27" s="33"/>
      <c r="T27" s="33"/>
      <c r="U27" s="31">
        <f t="shared" si="0"/>
        <v>0</v>
      </c>
    </row>
    <row r="28" spans="2:21" x14ac:dyDescent="0.2">
      <c r="B28" s="27" t="s">
        <v>119</v>
      </c>
      <c r="C28" s="28" t="s">
        <v>59</v>
      </c>
      <c r="D28" s="27" t="s">
        <v>98</v>
      </c>
      <c r="E28" s="27" t="s">
        <v>120</v>
      </c>
      <c r="F28" s="63">
        <v>65.44</v>
      </c>
      <c r="G28" s="32">
        <v>0</v>
      </c>
      <c r="H28" s="32"/>
      <c r="I28" s="32"/>
      <c r="J28" s="32"/>
      <c r="K28" s="32"/>
      <c r="L28" s="32"/>
      <c r="M28" s="32"/>
      <c r="N28" s="32"/>
      <c r="O28" s="32"/>
      <c r="P28" s="32">
        <v>65.44</v>
      </c>
      <c r="Q28" s="32"/>
      <c r="R28" s="32"/>
      <c r="S28" s="33"/>
      <c r="T28" s="33"/>
      <c r="U28" s="31">
        <f t="shared" si="0"/>
        <v>0</v>
      </c>
    </row>
    <row r="29" spans="2:21" x14ac:dyDescent="0.2">
      <c r="B29" s="27" t="s">
        <v>153</v>
      </c>
      <c r="C29" s="28" t="s">
        <v>59</v>
      </c>
      <c r="D29" s="27" t="s">
        <v>209</v>
      </c>
      <c r="E29" s="27" t="s">
        <v>210</v>
      </c>
      <c r="F29" s="63">
        <v>64.47</v>
      </c>
      <c r="G29" s="32">
        <v>3.07</v>
      </c>
      <c r="H29" s="32"/>
      <c r="I29" s="32"/>
      <c r="J29" s="32"/>
      <c r="K29" s="32"/>
      <c r="L29" s="32"/>
      <c r="M29" s="32"/>
      <c r="N29" s="32"/>
      <c r="O29" s="32"/>
      <c r="P29" s="32">
        <v>61.4</v>
      </c>
      <c r="Q29" s="32"/>
      <c r="R29" s="32"/>
      <c r="S29" s="33"/>
      <c r="T29" s="33"/>
      <c r="U29" s="31">
        <f t="shared" si="0"/>
        <v>0</v>
      </c>
    </row>
    <row r="30" spans="2:21" x14ac:dyDescent="0.2">
      <c r="B30" s="27" t="s">
        <v>158</v>
      </c>
      <c r="C30" s="28" t="s">
        <v>216</v>
      </c>
      <c r="D30" s="58" t="s">
        <v>99</v>
      </c>
      <c r="E30" s="27" t="s">
        <v>222</v>
      </c>
      <c r="F30" s="63">
        <v>45.34</v>
      </c>
      <c r="G30" s="32">
        <v>7.63</v>
      </c>
      <c r="H30" s="32">
        <v>37.71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3"/>
      <c r="U30" s="31">
        <f t="shared" si="0"/>
        <v>0</v>
      </c>
    </row>
    <row r="31" spans="2:21" x14ac:dyDescent="0.2">
      <c r="B31" s="27" t="s">
        <v>56</v>
      </c>
      <c r="C31" s="28" t="s">
        <v>185</v>
      </c>
      <c r="D31" s="27" t="s">
        <v>85</v>
      </c>
      <c r="E31" s="27" t="s">
        <v>161</v>
      </c>
      <c r="F31" s="63">
        <v>920</v>
      </c>
      <c r="G31" s="32">
        <v>0</v>
      </c>
      <c r="H31" s="32"/>
      <c r="I31" s="32"/>
      <c r="J31" s="32"/>
      <c r="K31" s="32">
        <v>920</v>
      </c>
      <c r="L31" s="32"/>
      <c r="M31" s="32"/>
      <c r="N31" s="32"/>
      <c r="O31" s="32"/>
      <c r="P31" s="32"/>
      <c r="Q31" s="32"/>
      <c r="R31" s="32"/>
      <c r="S31" s="33"/>
      <c r="T31" s="33"/>
      <c r="U31" s="31">
        <f t="shared" si="0"/>
        <v>0</v>
      </c>
    </row>
    <row r="32" spans="2:21" x14ac:dyDescent="0.2">
      <c r="B32" s="27" t="s">
        <v>56</v>
      </c>
      <c r="C32" s="28" t="s">
        <v>185</v>
      </c>
      <c r="D32" s="27" t="s">
        <v>85</v>
      </c>
      <c r="E32" s="27" t="s">
        <v>162</v>
      </c>
      <c r="F32" s="63">
        <v>29.8</v>
      </c>
      <c r="G32" s="32">
        <v>0</v>
      </c>
      <c r="H32" s="32"/>
      <c r="I32" s="32"/>
      <c r="J32" s="32"/>
      <c r="K32" s="32">
        <v>29.8</v>
      </c>
      <c r="L32" s="32"/>
      <c r="M32" s="32"/>
      <c r="N32" s="32"/>
      <c r="O32" s="32"/>
      <c r="P32" s="32"/>
      <c r="Q32" s="32"/>
      <c r="R32" s="32"/>
      <c r="S32" s="33"/>
      <c r="T32" s="33"/>
      <c r="U32" s="31">
        <f t="shared" si="0"/>
        <v>0</v>
      </c>
    </row>
    <row r="33" spans="2:21" x14ac:dyDescent="0.2">
      <c r="B33" s="27" t="s">
        <v>159</v>
      </c>
      <c r="C33" s="28" t="s">
        <v>185</v>
      </c>
      <c r="D33" s="27" t="s">
        <v>83</v>
      </c>
      <c r="E33" s="27" t="s">
        <v>84</v>
      </c>
      <c r="F33" s="63">
        <v>27.01</v>
      </c>
      <c r="G33" s="32">
        <v>4.5</v>
      </c>
      <c r="H33" s="32"/>
      <c r="I33" s="32"/>
      <c r="J33" s="32"/>
      <c r="K33" s="32"/>
      <c r="L33" s="32"/>
      <c r="M33" s="32"/>
      <c r="N33" s="32"/>
      <c r="O33" s="32">
        <v>22.51</v>
      </c>
      <c r="P33" s="32"/>
      <c r="Q33" s="32"/>
      <c r="R33" s="32"/>
      <c r="S33" s="33"/>
      <c r="T33" s="33"/>
      <c r="U33" s="31">
        <f t="shared" si="0"/>
        <v>0</v>
      </c>
    </row>
    <row r="34" spans="2:21" x14ac:dyDescent="0.2">
      <c r="B34" s="27" t="s">
        <v>158</v>
      </c>
      <c r="C34" s="28" t="s">
        <v>185</v>
      </c>
      <c r="D34" s="27" t="s">
        <v>100</v>
      </c>
      <c r="E34" s="27" t="s">
        <v>736</v>
      </c>
      <c r="F34" s="63">
        <v>73.650000000000006</v>
      </c>
      <c r="G34" s="32">
        <v>12.27</v>
      </c>
      <c r="H34" s="32">
        <v>8.31</v>
      </c>
      <c r="I34" s="32"/>
      <c r="J34" s="32"/>
      <c r="K34" s="32"/>
      <c r="L34" s="32">
        <v>53.07</v>
      </c>
      <c r="M34" s="32"/>
      <c r="N34" s="32"/>
      <c r="O34" s="32"/>
      <c r="P34" s="32"/>
      <c r="Q34" s="32"/>
      <c r="R34" s="32"/>
      <c r="S34" s="33"/>
      <c r="T34" s="33"/>
      <c r="U34" s="31">
        <f t="shared" si="0"/>
        <v>0</v>
      </c>
    </row>
    <row r="35" spans="2:21" x14ac:dyDescent="0.2">
      <c r="B35" s="27" t="s">
        <v>142</v>
      </c>
      <c r="C35" s="28" t="s">
        <v>185</v>
      </c>
      <c r="D35" s="27" t="s">
        <v>101</v>
      </c>
      <c r="E35" s="27" t="s">
        <v>141</v>
      </c>
      <c r="F35" s="63">
        <v>276</v>
      </c>
      <c r="G35" s="32">
        <v>46</v>
      </c>
      <c r="H35" s="32"/>
      <c r="I35" s="32"/>
      <c r="J35" s="32"/>
      <c r="K35" s="32">
        <v>230</v>
      </c>
      <c r="L35" s="32"/>
      <c r="M35" s="32"/>
      <c r="N35" s="32"/>
      <c r="O35" s="32"/>
      <c r="P35" s="32"/>
      <c r="Q35" s="32"/>
      <c r="R35" s="32"/>
      <c r="S35" s="33"/>
      <c r="T35" s="33"/>
      <c r="U35" s="31">
        <f t="shared" si="0"/>
        <v>0</v>
      </c>
    </row>
    <row r="36" spans="2:21" x14ac:dyDescent="0.2">
      <c r="B36" s="27" t="s">
        <v>160</v>
      </c>
      <c r="C36" s="28" t="s">
        <v>185</v>
      </c>
      <c r="D36" s="27" t="s">
        <v>90</v>
      </c>
      <c r="E36" s="27" t="s">
        <v>133</v>
      </c>
      <c r="F36" s="63">
        <v>739.2</v>
      </c>
      <c r="G36" s="32">
        <v>123.2</v>
      </c>
      <c r="H36" s="32"/>
      <c r="I36" s="32"/>
      <c r="J36" s="32"/>
      <c r="K36" s="32"/>
      <c r="L36" s="32"/>
      <c r="M36" s="32"/>
      <c r="N36" s="32"/>
      <c r="O36" s="32">
        <v>616</v>
      </c>
      <c r="P36" s="32"/>
      <c r="Q36" s="32"/>
      <c r="R36" s="32"/>
      <c r="S36" s="33"/>
      <c r="T36" s="33"/>
      <c r="U36" s="31">
        <f t="shared" si="0"/>
        <v>0</v>
      </c>
    </row>
    <row r="37" spans="2:21" x14ac:dyDescent="0.2">
      <c r="B37" s="27" t="s">
        <v>139</v>
      </c>
      <c r="C37" s="28" t="s">
        <v>185</v>
      </c>
      <c r="D37" s="27" t="s">
        <v>86</v>
      </c>
      <c r="E37" s="27" t="s">
        <v>140</v>
      </c>
      <c r="F37" s="63">
        <v>115.45</v>
      </c>
      <c r="G37" s="32">
        <v>19.239999999999998</v>
      </c>
      <c r="H37" s="32"/>
      <c r="I37" s="32"/>
      <c r="J37" s="32"/>
      <c r="K37" s="32">
        <v>96.21</v>
      </c>
      <c r="L37" s="32"/>
      <c r="M37" s="32"/>
      <c r="N37" s="32"/>
      <c r="O37" s="32"/>
      <c r="P37" s="32"/>
      <c r="Q37" s="32"/>
      <c r="R37" s="32"/>
      <c r="S37" s="33"/>
      <c r="T37" s="33"/>
      <c r="U37" s="31">
        <f t="shared" si="0"/>
        <v>0</v>
      </c>
    </row>
    <row r="38" spans="2:21" x14ac:dyDescent="0.2">
      <c r="B38" s="27" t="s">
        <v>145</v>
      </c>
      <c r="C38" s="28" t="s">
        <v>185</v>
      </c>
      <c r="D38" s="27" t="s">
        <v>86</v>
      </c>
      <c r="E38" s="27" t="s">
        <v>146</v>
      </c>
      <c r="F38" s="63">
        <v>31.22</v>
      </c>
      <c r="G38" s="32">
        <v>5.21</v>
      </c>
      <c r="H38" s="32">
        <v>26.01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  <c r="T38" s="33"/>
      <c r="U38" s="31">
        <f t="shared" si="0"/>
        <v>0</v>
      </c>
    </row>
    <row r="39" spans="2:21" x14ac:dyDescent="0.2">
      <c r="B39" s="27" t="s">
        <v>153</v>
      </c>
      <c r="C39" s="28" t="s">
        <v>185</v>
      </c>
      <c r="D39" s="27" t="s">
        <v>102</v>
      </c>
      <c r="E39" s="27" t="s">
        <v>103</v>
      </c>
      <c r="F39" s="63">
        <v>1020</v>
      </c>
      <c r="G39" s="32">
        <v>170</v>
      </c>
      <c r="H39" s="32"/>
      <c r="I39" s="32"/>
      <c r="J39" s="32">
        <v>850</v>
      </c>
      <c r="K39" s="32"/>
      <c r="L39" s="32"/>
      <c r="M39" s="32"/>
      <c r="N39" s="32"/>
      <c r="O39" s="32"/>
      <c r="P39" s="32"/>
      <c r="Q39" s="32"/>
      <c r="R39" s="32"/>
      <c r="S39" s="33"/>
      <c r="T39" s="33"/>
      <c r="U39" s="31">
        <f t="shared" si="0"/>
        <v>0</v>
      </c>
    </row>
    <row r="40" spans="2:21" x14ac:dyDescent="0.2">
      <c r="B40" s="27" t="s">
        <v>156</v>
      </c>
      <c r="C40" s="28" t="s">
        <v>185</v>
      </c>
      <c r="D40" s="27" t="s">
        <v>104</v>
      </c>
      <c r="E40" s="27" t="s">
        <v>157</v>
      </c>
      <c r="F40" s="63">
        <v>35.51</v>
      </c>
      <c r="G40" s="32">
        <v>5.92</v>
      </c>
      <c r="H40" s="32"/>
      <c r="I40" s="32"/>
      <c r="J40" s="32"/>
      <c r="K40" s="32"/>
      <c r="L40" s="32">
        <v>29.59</v>
      </c>
      <c r="M40" s="32"/>
      <c r="N40" s="32"/>
      <c r="O40" s="32"/>
      <c r="P40" s="32"/>
      <c r="Q40" s="32"/>
      <c r="R40" s="32"/>
      <c r="S40" s="33"/>
      <c r="T40" s="33"/>
      <c r="U40" s="31">
        <f t="shared" si="0"/>
        <v>0</v>
      </c>
    </row>
    <row r="41" spans="2:21" x14ac:dyDescent="0.2">
      <c r="B41" s="27" t="s">
        <v>160</v>
      </c>
      <c r="C41" s="28" t="s">
        <v>185</v>
      </c>
      <c r="D41" s="27" t="s">
        <v>105</v>
      </c>
      <c r="E41" s="27" t="s">
        <v>106</v>
      </c>
      <c r="F41" s="63">
        <v>18.5</v>
      </c>
      <c r="G41" s="32">
        <v>3.08</v>
      </c>
      <c r="H41" s="32"/>
      <c r="I41" s="32"/>
      <c r="J41" s="32"/>
      <c r="K41" s="32"/>
      <c r="L41" s="32"/>
      <c r="M41" s="32"/>
      <c r="N41" s="32"/>
      <c r="O41" s="32"/>
      <c r="P41" s="32">
        <v>15.42</v>
      </c>
      <c r="Q41" s="32"/>
      <c r="R41" s="32"/>
      <c r="S41" s="33"/>
      <c r="T41" s="33"/>
      <c r="U41" s="31">
        <f t="shared" si="0"/>
        <v>0</v>
      </c>
    </row>
    <row r="42" spans="2:21" x14ac:dyDescent="0.2">
      <c r="B42" s="27" t="s">
        <v>153</v>
      </c>
      <c r="C42" s="28" t="s">
        <v>185</v>
      </c>
      <c r="D42" s="27" t="s">
        <v>86</v>
      </c>
      <c r="E42" s="27" t="s">
        <v>154</v>
      </c>
      <c r="F42" s="63">
        <v>24.74</v>
      </c>
      <c r="G42" s="32">
        <v>4.12</v>
      </c>
      <c r="H42" s="32"/>
      <c r="I42" s="32"/>
      <c r="J42" s="32">
        <v>20.62</v>
      </c>
      <c r="K42" s="32"/>
      <c r="L42" s="32"/>
      <c r="M42" s="32"/>
      <c r="N42" s="32"/>
      <c r="O42" s="32"/>
      <c r="P42" s="32"/>
      <c r="Q42" s="32"/>
      <c r="R42" s="32"/>
      <c r="S42" s="33"/>
      <c r="T42" s="33"/>
      <c r="U42" s="31">
        <f t="shared" si="0"/>
        <v>0</v>
      </c>
    </row>
    <row r="43" spans="2:21" x14ac:dyDescent="0.2">
      <c r="B43" s="27" t="s">
        <v>57</v>
      </c>
      <c r="C43" s="28" t="s">
        <v>185</v>
      </c>
      <c r="D43" s="27" t="s">
        <v>104</v>
      </c>
      <c r="E43" s="27" t="s">
        <v>163</v>
      </c>
      <c r="F43" s="63">
        <v>39.5</v>
      </c>
      <c r="G43" s="32">
        <v>6.58</v>
      </c>
      <c r="H43" s="32"/>
      <c r="I43" s="32"/>
      <c r="J43" s="32"/>
      <c r="K43" s="32"/>
      <c r="L43" s="32">
        <v>32.92</v>
      </c>
      <c r="M43" s="32"/>
      <c r="N43" s="32"/>
      <c r="O43" s="32"/>
      <c r="P43" s="32"/>
      <c r="Q43" s="32"/>
      <c r="R43" s="32"/>
      <c r="S43" s="33"/>
      <c r="T43" s="33"/>
      <c r="U43" s="31">
        <f t="shared" si="0"/>
        <v>0</v>
      </c>
    </row>
    <row r="44" spans="2:21" x14ac:dyDescent="0.2">
      <c r="B44" s="27" t="s">
        <v>164</v>
      </c>
      <c r="C44" s="28" t="s">
        <v>217</v>
      </c>
      <c r="D44" s="27" t="s">
        <v>95</v>
      </c>
      <c r="E44" s="27" t="s">
        <v>143</v>
      </c>
      <c r="F44" s="63">
        <v>78.19</v>
      </c>
      <c r="G44" s="32">
        <v>13.03</v>
      </c>
      <c r="H44" s="32">
        <v>65.16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3"/>
      <c r="T44" s="33"/>
      <c r="U44" s="31">
        <f t="shared" si="0"/>
        <v>0</v>
      </c>
    </row>
    <row r="45" spans="2:21" x14ac:dyDescent="0.2">
      <c r="B45" s="27" t="s">
        <v>212</v>
      </c>
      <c r="C45" s="28" t="s">
        <v>218</v>
      </c>
      <c r="D45" s="27" t="s">
        <v>107</v>
      </c>
      <c r="E45" s="27" t="s">
        <v>108</v>
      </c>
      <c r="F45" s="63">
        <v>45.23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3">
        <v>45.23</v>
      </c>
      <c r="T45" s="33"/>
      <c r="U45" s="31">
        <f t="shared" si="0"/>
        <v>0</v>
      </c>
    </row>
    <row r="46" spans="2:21" x14ac:dyDescent="0.2">
      <c r="B46" s="27" t="s">
        <v>185</v>
      </c>
      <c r="C46" s="28" t="s">
        <v>175</v>
      </c>
      <c r="D46" s="27" t="s">
        <v>94</v>
      </c>
      <c r="E46" s="27" t="s">
        <v>186</v>
      </c>
      <c r="F46" s="63">
        <v>50.91</v>
      </c>
      <c r="G46" s="32">
        <v>2.4300000000000002</v>
      </c>
      <c r="H46" s="32">
        <v>48.48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3"/>
      <c r="T46" s="33"/>
      <c r="U46" s="31">
        <f t="shared" si="0"/>
        <v>0</v>
      </c>
    </row>
    <row r="47" spans="2:21" x14ac:dyDescent="0.2">
      <c r="B47" s="27" t="s">
        <v>57</v>
      </c>
      <c r="C47" s="28" t="s">
        <v>179</v>
      </c>
      <c r="D47" s="27" t="s">
        <v>97</v>
      </c>
      <c r="E47" s="27" t="s">
        <v>109</v>
      </c>
      <c r="F47" s="63">
        <v>7.7</v>
      </c>
      <c r="G47" s="32">
        <v>0</v>
      </c>
      <c r="H47" s="32"/>
      <c r="I47" s="32"/>
      <c r="J47" s="32"/>
      <c r="K47" s="32"/>
      <c r="L47" s="32"/>
      <c r="M47" s="32"/>
      <c r="N47" s="32"/>
      <c r="O47" s="32"/>
      <c r="P47" s="32">
        <v>7.7</v>
      </c>
      <c r="Q47" s="32"/>
      <c r="R47" s="32"/>
      <c r="S47" s="33"/>
      <c r="T47" s="33"/>
      <c r="U47" s="31">
        <f t="shared" si="0"/>
        <v>0</v>
      </c>
    </row>
    <row r="48" spans="2:21" x14ac:dyDescent="0.2">
      <c r="B48" s="59" t="s">
        <v>112</v>
      </c>
      <c r="C48" s="60" t="s">
        <v>214</v>
      </c>
      <c r="D48" s="59" t="s">
        <v>110</v>
      </c>
      <c r="E48" s="59" t="s">
        <v>111</v>
      </c>
      <c r="F48" s="63">
        <v>2130</v>
      </c>
      <c r="G48" s="32">
        <v>355</v>
      </c>
      <c r="H48" s="32"/>
      <c r="I48" s="32"/>
      <c r="J48" s="32"/>
      <c r="K48" s="32"/>
      <c r="L48" s="32">
        <v>1775</v>
      </c>
      <c r="M48" s="32"/>
      <c r="N48" s="32"/>
      <c r="O48" s="32"/>
      <c r="P48" s="32"/>
      <c r="Q48" s="32"/>
      <c r="R48" s="32"/>
      <c r="S48" s="33"/>
      <c r="T48" s="33"/>
      <c r="U48" s="31">
        <f t="shared" si="0"/>
        <v>0</v>
      </c>
    </row>
    <row r="49" spans="2:21" x14ac:dyDescent="0.2">
      <c r="B49" s="27" t="s">
        <v>165</v>
      </c>
      <c r="C49" s="28" t="s">
        <v>214</v>
      </c>
      <c r="D49" s="27" t="s">
        <v>86</v>
      </c>
      <c r="E49" s="27" t="s">
        <v>166</v>
      </c>
      <c r="F49" s="64">
        <v>7.98</v>
      </c>
      <c r="G49" s="32">
        <v>1.33</v>
      </c>
      <c r="H49" s="32"/>
      <c r="I49" s="32"/>
      <c r="J49" s="32">
        <v>6.65</v>
      </c>
      <c r="K49" s="32"/>
      <c r="L49" s="32"/>
      <c r="M49" s="32"/>
      <c r="N49" s="32"/>
      <c r="O49" s="32"/>
      <c r="P49" s="32"/>
      <c r="Q49" s="32"/>
      <c r="R49" s="32"/>
      <c r="S49" s="33"/>
      <c r="T49" s="33"/>
      <c r="U49" s="31">
        <f t="shared" si="0"/>
        <v>0</v>
      </c>
    </row>
    <row r="50" spans="2:21" x14ac:dyDescent="0.2">
      <c r="B50" s="27" t="s">
        <v>67</v>
      </c>
      <c r="C50" s="28" t="s">
        <v>198</v>
      </c>
      <c r="D50" s="27" t="s">
        <v>167</v>
      </c>
      <c r="E50" s="27" t="s">
        <v>168</v>
      </c>
      <c r="F50" s="63">
        <v>500</v>
      </c>
      <c r="G50" s="32">
        <v>0</v>
      </c>
      <c r="H50" s="32"/>
      <c r="I50" s="32">
        <v>500</v>
      </c>
      <c r="J50" s="32"/>
      <c r="K50" s="32"/>
      <c r="L50" s="32"/>
      <c r="M50" s="32"/>
      <c r="N50" s="32"/>
      <c r="O50" s="32"/>
      <c r="P50" s="32"/>
      <c r="Q50" s="32"/>
      <c r="R50" s="32"/>
      <c r="S50" s="33"/>
      <c r="T50" s="33"/>
      <c r="U50" s="31">
        <f t="shared" si="0"/>
        <v>0</v>
      </c>
    </row>
    <row r="51" spans="2:21" x14ac:dyDescent="0.2">
      <c r="B51" s="27" t="s">
        <v>169</v>
      </c>
      <c r="C51" s="28" t="s">
        <v>214</v>
      </c>
      <c r="D51" s="27" t="s">
        <v>215</v>
      </c>
      <c r="E51" s="27" t="s">
        <v>170</v>
      </c>
      <c r="F51" s="63">
        <v>71.98</v>
      </c>
      <c r="G51" s="32">
        <v>12</v>
      </c>
      <c r="H51" s="32"/>
      <c r="I51" s="32"/>
      <c r="J51" s="32"/>
      <c r="K51" s="32"/>
      <c r="L51" s="32">
        <v>59.98</v>
      </c>
      <c r="M51" s="32"/>
      <c r="N51" s="32"/>
      <c r="O51" s="32"/>
      <c r="P51" s="32"/>
      <c r="Q51" s="32"/>
      <c r="R51" s="32"/>
      <c r="S51" s="33"/>
      <c r="T51" s="33"/>
      <c r="U51" s="31">
        <f t="shared" si="0"/>
        <v>0</v>
      </c>
    </row>
    <row r="52" spans="2:21" x14ac:dyDescent="0.2">
      <c r="B52" s="27" t="s">
        <v>171</v>
      </c>
      <c r="C52" s="28" t="s">
        <v>214</v>
      </c>
      <c r="D52" s="27" t="s">
        <v>90</v>
      </c>
      <c r="E52" s="27" t="s">
        <v>133</v>
      </c>
      <c r="F52" s="63">
        <v>739.2</v>
      </c>
      <c r="G52" s="32">
        <v>123.2</v>
      </c>
      <c r="H52" s="32"/>
      <c r="I52" s="32"/>
      <c r="J52" s="32"/>
      <c r="K52" s="32"/>
      <c r="L52" s="32"/>
      <c r="M52" s="32"/>
      <c r="N52" s="32"/>
      <c r="O52" s="32">
        <v>616</v>
      </c>
      <c r="P52" s="32"/>
      <c r="Q52" s="32"/>
      <c r="R52" s="32"/>
      <c r="S52" s="33"/>
      <c r="T52" s="33"/>
      <c r="U52" s="31">
        <f t="shared" si="0"/>
        <v>0</v>
      </c>
    </row>
    <row r="53" spans="2:21" x14ac:dyDescent="0.2">
      <c r="B53" s="27" t="s">
        <v>172</v>
      </c>
      <c r="C53" s="28" t="s">
        <v>214</v>
      </c>
      <c r="D53" s="27" t="s">
        <v>173</v>
      </c>
      <c r="E53" s="27" t="s">
        <v>174</v>
      </c>
      <c r="F53" s="63">
        <v>50</v>
      </c>
      <c r="G53" s="32"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3">
        <v>50</v>
      </c>
      <c r="T53" s="33"/>
      <c r="U53" s="31">
        <f t="shared" si="0"/>
        <v>0</v>
      </c>
    </row>
    <row r="54" spans="2:21" x14ac:dyDescent="0.2">
      <c r="B54" s="27" t="s">
        <v>175</v>
      </c>
      <c r="C54" s="28" t="s">
        <v>214</v>
      </c>
      <c r="D54" s="27" t="s">
        <v>89</v>
      </c>
      <c r="E54" s="27" t="s">
        <v>176</v>
      </c>
      <c r="F54" s="63">
        <v>375</v>
      </c>
      <c r="G54" s="32"/>
      <c r="H54" s="32">
        <v>375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3"/>
      <c r="T54" s="33"/>
      <c r="U54" s="31">
        <f t="shared" si="0"/>
        <v>0</v>
      </c>
    </row>
    <row r="55" spans="2:21" x14ac:dyDescent="0.2">
      <c r="B55" s="27" t="s">
        <v>175</v>
      </c>
      <c r="C55" s="28" t="s">
        <v>214</v>
      </c>
      <c r="D55" s="27" t="s">
        <v>85</v>
      </c>
      <c r="E55" s="27" t="s">
        <v>177</v>
      </c>
      <c r="F55" s="63">
        <v>58</v>
      </c>
      <c r="G55" s="32">
        <v>0</v>
      </c>
      <c r="H55" s="32"/>
      <c r="I55" s="32"/>
      <c r="J55" s="32"/>
      <c r="K55" s="32">
        <v>58</v>
      </c>
      <c r="L55" s="32"/>
      <c r="M55" s="32"/>
      <c r="N55" s="32"/>
      <c r="O55" s="32"/>
      <c r="P55" s="32"/>
      <c r="Q55" s="32"/>
      <c r="R55" s="32"/>
      <c r="S55" s="33"/>
      <c r="T55" s="33"/>
      <c r="U55" s="31">
        <f t="shared" si="0"/>
        <v>0</v>
      </c>
    </row>
    <row r="56" spans="2:21" x14ac:dyDescent="0.2">
      <c r="B56" s="34" t="s">
        <v>175</v>
      </c>
      <c r="C56" s="37" t="s">
        <v>214</v>
      </c>
      <c r="D56" s="34" t="s">
        <v>85</v>
      </c>
      <c r="E56" s="34" t="s">
        <v>178</v>
      </c>
      <c r="F56" s="63">
        <v>920</v>
      </c>
      <c r="G56" s="35">
        <v>0</v>
      </c>
      <c r="H56" s="35"/>
      <c r="I56" s="35"/>
      <c r="J56" s="35"/>
      <c r="K56" s="35">
        <v>920</v>
      </c>
      <c r="L56" s="35"/>
      <c r="M56" s="35"/>
      <c r="N56" s="35"/>
      <c r="O56" s="35"/>
      <c r="P56" s="35"/>
      <c r="Q56" s="35"/>
      <c r="R56" s="35"/>
      <c r="S56" s="36"/>
      <c r="T56" s="36"/>
      <c r="U56" s="31">
        <f t="shared" si="0"/>
        <v>0</v>
      </c>
    </row>
    <row r="57" spans="2:21" x14ac:dyDescent="0.2">
      <c r="B57" s="34" t="s">
        <v>179</v>
      </c>
      <c r="C57" s="37" t="s">
        <v>214</v>
      </c>
      <c r="D57" s="34" t="s">
        <v>86</v>
      </c>
      <c r="E57" s="34" t="s">
        <v>180</v>
      </c>
      <c r="F57" s="63">
        <v>17.989999999999998</v>
      </c>
      <c r="G57" s="35">
        <v>3</v>
      </c>
      <c r="H57" s="35">
        <v>14.99</v>
      </c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6"/>
      <c r="T57" s="36"/>
      <c r="U57" s="31">
        <f t="shared" si="0"/>
        <v>0</v>
      </c>
    </row>
    <row r="58" spans="2:21" x14ac:dyDescent="0.2">
      <c r="B58" s="34" t="s">
        <v>179</v>
      </c>
      <c r="C58" s="37" t="s">
        <v>198</v>
      </c>
      <c r="D58" s="34" t="s">
        <v>207</v>
      </c>
      <c r="E58" s="34" t="s">
        <v>208</v>
      </c>
      <c r="F58" s="63">
        <v>12500</v>
      </c>
      <c r="G58" s="35">
        <v>0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6"/>
      <c r="T58" s="36">
        <v>12500</v>
      </c>
      <c r="U58" s="31">
        <f t="shared" si="0"/>
        <v>0</v>
      </c>
    </row>
    <row r="59" spans="2:21" x14ac:dyDescent="0.2">
      <c r="B59" s="34" t="s">
        <v>73</v>
      </c>
      <c r="C59" s="37" t="s">
        <v>214</v>
      </c>
      <c r="D59" s="34" t="s">
        <v>86</v>
      </c>
      <c r="E59" s="34" t="s">
        <v>181</v>
      </c>
      <c r="F59" s="63">
        <v>65.900000000000006</v>
      </c>
      <c r="G59" s="35">
        <v>10.98</v>
      </c>
      <c r="H59" s="35">
        <v>54.92</v>
      </c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6"/>
      <c r="T59" s="36"/>
      <c r="U59" s="31">
        <f t="shared" si="0"/>
        <v>0</v>
      </c>
    </row>
    <row r="60" spans="2:21" x14ac:dyDescent="0.2">
      <c r="B60" s="34" t="s">
        <v>182</v>
      </c>
      <c r="C60" s="37" t="s">
        <v>214</v>
      </c>
      <c r="D60" s="34" t="s">
        <v>215</v>
      </c>
      <c r="E60" s="34" t="s">
        <v>183</v>
      </c>
      <c r="F60" s="63">
        <v>143.94999999999999</v>
      </c>
      <c r="G60" s="35">
        <v>23.99</v>
      </c>
      <c r="H60" s="35"/>
      <c r="I60" s="35"/>
      <c r="J60" s="35"/>
      <c r="K60" s="35"/>
      <c r="L60" s="35">
        <v>119.96</v>
      </c>
      <c r="M60" s="35"/>
      <c r="N60" s="35"/>
      <c r="O60" s="35"/>
      <c r="P60" s="35"/>
      <c r="Q60" s="35"/>
      <c r="R60" s="35"/>
      <c r="S60" s="36"/>
      <c r="T60" s="36"/>
      <c r="U60" s="31">
        <f t="shared" si="0"/>
        <v>0</v>
      </c>
    </row>
    <row r="61" spans="2:21" x14ac:dyDescent="0.2">
      <c r="B61" s="34" t="s">
        <v>71</v>
      </c>
      <c r="C61" s="37" t="s">
        <v>193</v>
      </c>
      <c r="D61" s="34" t="s">
        <v>95</v>
      </c>
      <c r="E61" s="34" t="s">
        <v>143</v>
      </c>
      <c r="F61" s="63">
        <v>64.62</v>
      </c>
      <c r="G61" s="35">
        <v>10.77</v>
      </c>
      <c r="H61" s="35">
        <v>53.85</v>
      </c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6"/>
      <c r="T61" s="36"/>
      <c r="U61" s="31">
        <f t="shared" si="0"/>
        <v>0</v>
      </c>
    </row>
    <row r="62" spans="2:21" x14ac:dyDescent="0.2">
      <c r="B62" s="34" t="s">
        <v>187</v>
      </c>
      <c r="C62" s="37" t="s">
        <v>213</v>
      </c>
      <c r="D62" s="34" t="s">
        <v>188</v>
      </c>
      <c r="E62" s="34" t="s">
        <v>189</v>
      </c>
      <c r="F62" s="63">
        <v>88.51</v>
      </c>
      <c r="G62" s="35">
        <v>14.75</v>
      </c>
      <c r="H62" s="35"/>
      <c r="I62" s="35"/>
      <c r="J62" s="35"/>
      <c r="K62" s="35"/>
      <c r="L62" s="35"/>
      <c r="M62" s="35"/>
      <c r="N62" s="35"/>
      <c r="O62" s="35"/>
      <c r="P62" s="35"/>
      <c r="Q62" s="35">
        <v>73.760000000000005</v>
      </c>
      <c r="R62" s="35"/>
      <c r="S62" s="36"/>
      <c r="T62" s="36"/>
      <c r="U62" s="31">
        <f t="shared" si="0"/>
        <v>0</v>
      </c>
    </row>
    <row r="63" spans="2:21" x14ac:dyDescent="0.2">
      <c r="B63" s="34" t="s">
        <v>190</v>
      </c>
      <c r="C63" s="37" t="s">
        <v>213</v>
      </c>
      <c r="D63" s="34" t="s">
        <v>191</v>
      </c>
      <c r="E63" s="27" t="s">
        <v>192</v>
      </c>
      <c r="F63" s="63">
        <v>300</v>
      </c>
      <c r="G63" s="35">
        <v>50</v>
      </c>
      <c r="H63" s="35"/>
      <c r="I63" s="35"/>
      <c r="J63" s="35"/>
      <c r="K63" s="35"/>
      <c r="L63" s="35"/>
      <c r="M63" s="35"/>
      <c r="N63" s="35"/>
      <c r="O63" s="35"/>
      <c r="P63" s="35"/>
      <c r="Q63" s="35">
        <v>250</v>
      </c>
      <c r="R63" s="35"/>
      <c r="S63" s="36"/>
      <c r="T63" s="36"/>
      <c r="U63" s="31">
        <f t="shared" si="0"/>
        <v>0</v>
      </c>
    </row>
    <row r="64" spans="2:21" x14ac:dyDescent="0.2">
      <c r="B64" s="34" t="s">
        <v>193</v>
      </c>
      <c r="C64" s="37" t="s">
        <v>269</v>
      </c>
      <c r="D64" s="34" t="s">
        <v>86</v>
      </c>
      <c r="E64" s="27" t="s">
        <v>194</v>
      </c>
      <c r="F64" s="63">
        <v>2.34</v>
      </c>
      <c r="G64" s="35">
        <v>0.39</v>
      </c>
      <c r="H64" s="35"/>
      <c r="I64" s="35"/>
      <c r="J64" s="35"/>
      <c r="K64" s="35"/>
      <c r="L64" s="35"/>
      <c r="M64" s="35">
        <v>1.95</v>
      </c>
      <c r="N64" s="35"/>
      <c r="O64" s="35"/>
      <c r="P64" s="35"/>
      <c r="Q64" s="35"/>
      <c r="R64" s="35"/>
      <c r="S64" s="36"/>
      <c r="T64" s="36"/>
      <c r="U64" s="31">
        <f t="shared" si="0"/>
        <v>0</v>
      </c>
    </row>
    <row r="65" spans="2:21" x14ac:dyDescent="0.2">
      <c r="B65" s="34" t="s">
        <v>117</v>
      </c>
      <c r="C65" s="37" t="s">
        <v>213</v>
      </c>
      <c r="D65" s="34" t="s">
        <v>85</v>
      </c>
      <c r="E65" s="34" t="s">
        <v>178</v>
      </c>
      <c r="F65" s="63">
        <v>920</v>
      </c>
      <c r="G65" s="35">
        <v>0</v>
      </c>
      <c r="H65" s="35"/>
      <c r="I65" s="35"/>
      <c r="J65" s="35"/>
      <c r="K65" s="35">
        <v>920</v>
      </c>
      <c r="L65" s="35"/>
      <c r="M65" s="35"/>
      <c r="N65" s="35"/>
      <c r="O65" s="35"/>
      <c r="P65" s="35"/>
      <c r="Q65" s="35"/>
      <c r="R65" s="35"/>
      <c r="S65" s="36"/>
      <c r="T65" s="36"/>
      <c r="U65" s="31">
        <f t="shared" si="0"/>
        <v>0</v>
      </c>
    </row>
    <row r="66" spans="2:21" x14ac:dyDescent="0.2">
      <c r="B66" s="34" t="s">
        <v>195</v>
      </c>
      <c r="C66" s="37" t="s">
        <v>213</v>
      </c>
      <c r="D66" s="34" t="s">
        <v>90</v>
      </c>
      <c r="E66" s="34" t="s">
        <v>133</v>
      </c>
      <c r="F66" s="63">
        <v>739.2</v>
      </c>
      <c r="G66" s="35">
        <v>123.2</v>
      </c>
      <c r="H66" s="35"/>
      <c r="I66" s="35"/>
      <c r="J66" s="35"/>
      <c r="K66" s="35"/>
      <c r="L66" s="35"/>
      <c r="M66" s="35"/>
      <c r="N66" s="35"/>
      <c r="O66" s="35">
        <v>616</v>
      </c>
      <c r="P66" s="35"/>
      <c r="Q66" s="35"/>
      <c r="R66" s="35"/>
      <c r="S66" s="36"/>
      <c r="T66" s="36"/>
      <c r="U66" s="31">
        <f t="shared" si="0"/>
        <v>0</v>
      </c>
    </row>
    <row r="67" spans="2:21" x14ac:dyDescent="0.2">
      <c r="B67" s="34" t="s">
        <v>196</v>
      </c>
      <c r="C67" s="37" t="s">
        <v>196</v>
      </c>
      <c r="D67" s="34" t="s">
        <v>197</v>
      </c>
      <c r="E67" s="34" t="s">
        <v>186</v>
      </c>
      <c r="F67" s="63">
        <v>51.39</v>
      </c>
      <c r="G67" s="35"/>
      <c r="H67" s="35">
        <v>51.39</v>
      </c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6"/>
      <c r="T67" s="36"/>
      <c r="U67" s="31">
        <f t="shared" si="0"/>
        <v>0</v>
      </c>
    </row>
    <row r="68" spans="2:21" x14ac:dyDescent="0.2">
      <c r="B68" s="34" t="s">
        <v>198</v>
      </c>
      <c r="C68" s="37" t="s">
        <v>213</v>
      </c>
      <c r="D68" s="34" t="s">
        <v>89</v>
      </c>
      <c r="E68" s="34" t="s">
        <v>199</v>
      </c>
      <c r="F68" s="63">
        <v>375</v>
      </c>
      <c r="G68" s="35">
        <v>0</v>
      </c>
      <c r="H68" s="35">
        <v>375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6"/>
      <c r="T68" s="36"/>
      <c r="U68" s="31">
        <f t="shared" si="0"/>
        <v>0</v>
      </c>
    </row>
    <row r="69" spans="2:21" x14ac:dyDescent="0.2">
      <c r="B69" s="34" t="s">
        <v>200</v>
      </c>
      <c r="C69" s="37" t="s">
        <v>78</v>
      </c>
      <c r="D69" s="34" t="s">
        <v>201</v>
      </c>
      <c r="E69" s="34" t="s">
        <v>45</v>
      </c>
      <c r="F69" s="63">
        <v>311.88</v>
      </c>
      <c r="G69" s="35"/>
      <c r="H69" s="35"/>
      <c r="I69" s="35"/>
      <c r="J69" s="35"/>
      <c r="K69" s="35"/>
      <c r="L69" s="35">
        <v>311.88</v>
      </c>
      <c r="M69" s="35"/>
      <c r="N69" s="35"/>
      <c r="O69" s="35"/>
      <c r="P69" s="35"/>
      <c r="Q69" s="35"/>
      <c r="R69" s="35"/>
      <c r="S69" s="36"/>
      <c r="T69" s="36"/>
      <c r="U69" s="31">
        <f t="shared" ref="U69:U132" si="1">F69-(SUM(G69:T69))</f>
        <v>0</v>
      </c>
    </row>
    <row r="70" spans="2:21" x14ac:dyDescent="0.2">
      <c r="B70" s="34" t="s">
        <v>200</v>
      </c>
      <c r="C70" s="37" t="s">
        <v>78</v>
      </c>
      <c r="D70" s="34" t="s">
        <v>201</v>
      </c>
      <c r="E70" s="34" t="s">
        <v>42</v>
      </c>
      <c r="F70" s="63">
        <v>658.91</v>
      </c>
      <c r="G70" s="35"/>
      <c r="H70" s="35"/>
      <c r="I70" s="35">
        <v>658.91</v>
      </c>
      <c r="J70" s="35"/>
      <c r="K70" s="35"/>
      <c r="L70" s="35"/>
      <c r="M70" s="35"/>
      <c r="N70" s="35"/>
      <c r="O70" s="35"/>
      <c r="P70" s="35"/>
      <c r="Q70" s="35"/>
      <c r="R70" s="35"/>
      <c r="S70" s="36"/>
      <c r="T70" s="36"/>
      <c r="U70" s="31">
        <f t="shared" si="1"/>
        <v>0</v>
      </c>
    </row>
    <row r="71" spans="2:21" x14ac:dyDescent="0.2">
      <c r="B71" s="34" t="s">
        <v>200</v>
      </c>
      <c r="C71" s="37" t="s">
        <v>78</v>
      </c>
      <c r="D71" s="34" t="s">
        <v>201</v>
      </c>
      <c r="E71" s="34" t="s">
        <v>202</v>
      </c>
      <c r="F71" s="63">
        <v>17.03</v>
      </c>
      <c r="G71" s="35"/>
      <c r="H71" s="35">
        <v>17.03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6"/>
      <c r="T71" s="36"/>
      <c r="U71" s="31">
        <f t="shared" ref="U71" si="2">F71-(SUM(G71:T71))</f>
        <v>0</v>
      </c>
    </row>
    <row r="72" spans="2:21" x14ac:dyDescent="0.2">
      <c r="B72" s="34" t="s">
        <v>77</v>
      </c>
      <c r="C72" s="37" t="s">
        <v>259</v>
      </c>
      <c r="D72" s="34" t="s">
        <v>203</v>
      </c>
      <c r="E72" s="34" t="s">
        <v>204</v>
      </c>
      <c r="F72" s="63">
        <v>408</v>
      </c>
      <c r="G72" s="35">
        <v>68</v>
      </c>
      <c r="H72" s="35"/>
      <c r="I72" s="35"/>
      <c r="J72" s="35"/>
      <c r="K72" s="35"/>
      <c r="L72" s="35"/>
      <c r="M72" s="35"/>
      <c r="N72" s="35"/>
      <c r="O72" s="35"/>
      <c r="P72" s="35"/>
      <c r="Q72" s="35">
        <v>340</v>
      </c>
      <c r="R72" s="35"/>
      <c r="S72" s="36"/>
      <c r="T72" s="36"/>
      <c r="U72" s="31">
        <f t="shared" si="1"/>
        <v>0</v>
      </c>
    </row>
    <row r="73" spans="2:21" x14ac:dyDescent="0.2">
      <c r="B73" s="34" t="s">
        <v>205</v>
      </c>
      <c r="C73" s="37" t="s">
        <v>213</v>
      </c>
      <c r="D73" s="34" t="s">
        <v>85</v>
      </c>
      <c r="E73" s="34" t="s">
        <v>206</v>
      </c>
      <c r="F73" s="63">
        <v>88.2</v>
      </c>
      <c r="G73" s="35">
        <v>0</v>
      </c>
      <c r="H73" s="35"/>
      <c r="I73" s="35"/>
      <c r="J73" s="35"/>
      <c r="K73" s="35">
        <v>88.2</v>
      </c>
      <c r="L73" s="35"/>
      <c r="M73" s="35"/>
      <c r="N73" s="35"/>
      <c r="O73" s="35"/>
      <c r="P73" s="35"/>
      <c r="Q73" s="35"/>
      <c r="R73" s="35"/>
      <c r="S73" s="36"/>
      <c r="T73" s="36"/>
      <c r="U73" s="31">
        <f t="shared" si="1"/>
        <v>0</v>
      </c>
    </row>
    <row r="74" spans="2:21" x14ac:dyDescent="0.2">
      <c r="B74" s="34" t="s">
        <v>71</v>
      </c>
      <c r="C74" s="37" t="s">
        <v>213</v>
      </c>
      <c r="D74" s="34" t="s">
        <v>83</v>
      </c>
      <c r="E74" s="34" t="s">
        <v>84</v>
      </c>
      <c r="F74" s="63">
        <v>63</v>
      </c>
      <c r="G74" s="35">
        <v>10.5</v>
      </c>
      <c r="H74" s="35"/>
      <c r="I74" s="35"/>
      <c r="J74" s="35"/>
      <c r="K74" s="35"/>
      <c r="L74" s="35"/>
      <c r="M74" s="35"/>
      <c r="N74" s="35"/>
      <c r="O74" s="35">
        <v>52.5</v>
      </c>
      <c r="P74" s="35"/>
      <c r="Q74" s="35"/>
      <c r="R74" s="35"/>
      <c r="S74" s="36"/>
      <c r="T74" s="36"/>
      <c r="U74" s="31">
        <f t="shared" si="1"/>
        <v>0</v>
      </c>
    </row>
    <row r="75" spans="2:21" x14ac:dyDescent="0.2">
      <c r="B75" s="34" t="s">
        <v>185</v>
      </c>
      <c r="C75" s="37" t="s">
        <v>175</v>
      </c>
      <c r="D75" s="34" t="s">
        <v>209</v>
      </c>
      <c r="E75" s="34" t="s">
        <v>210</v>
      </c>
      <c r="F75" s="63">
        <v>61.99</v>
      </c>
      <c r="G75" s="35">
        <v>2.95</v>
      </c>
      <c r="H75" s="35"/>
      <c r="I75" s="35"/>
      <c r="J75" s="35"/>
      <c r="K75" s="35"/>
      <c r="L75" s="35"/>
      <c r="M75" s="35"/>
      <c r="N75" s="35"/>
      <c r="O75" s="35"/>
      <c r="P75" s="35">
        <v>59.04</v>
      </c>
      <c r="Q75" s="35"/>
      <c r="R75" s="35"/>
      <c r="S75" s="36"/>
      <c r="T75" s="36"/>
      <c r="U75" s="31">
        <f t="shared" si="1"/>
        <v>0</v>
      </c>
    </row>
    <row r="76" spans="2:21" ht="12" customHeight="1" x14ac:dyDescent="0.2">
      <c r="B76" s="34" t="s">
        <v>195</v>
      </c>
      <c r="C76" s="37" t="s">
        <v>219</v>
      </c>
      <c r="D76" s="34" t="s">
        <v>94</v>
      </c>
      <c r="E76" s="34" t="s">
        <v>210</v>
      </c>
      <c r="F76" s="63">
        <v>60.29</v>
      </c>
      <c r="G76" s="35"/>
      <c r="H76" s="35"/>
      <c r="I76" s="35"/>
      <c r="J76" s="35"/>
      <c r="K76" s="35"/>
      <c r="L76" s="35"/>
      <c r="M76" s="35"/>
      <c r="N76" s="35"/>
      <c r="O76" s="35"/>
      <c r="P76" s="35">
        <v>60.29</v>
      </c>
      <c r="Q76" s="35"/>
      <c r="R76" s="35"/>
      <c r="S76" s="36"/>
      <c r="T76" s="36"/>
      <c r="U76" s="31">
        <f t="shared" si="1"/>
        <v>0</v>
      </c>
    </row>
    <row r="77" spans="2:21" ht="12" customHeight="1" x14ac:dyDescent="0.2">
      <c r="B77" s="34" t="s">
        <v>214</v>
      </c>
      <c r="C77" s="37" t="s">
        <v>223</v>
      </c>
      <c r="D77" s="34" t="s">
        <v>224</v>
      </c>
      <c r="E77" s="34" t="s">
        <v>225</v>
      </c>
      <c r="F77" s="63">
        <v>505.11</v>
      </c>
      <c r="G77" s="35">
        <v>24.15</v>
      </c>
      <c r="H77" s="35"/>
      <c r="I77" s="35"/>
      <c r="J77" s="35"/>
      <c r="K77" s="35"/>
      <c r="L77" s="35">
        <v>480.96</v>
      </c>
      <c r="M77" s="35"/>
      <c r="N77" s="35"/>
      <c r="O77" s="35"/>
      <c r="P77" s="35"/>
      <c r="Q77" s="35"/>
      <c r="R77" s="35"/>
      <c r="S77" s="36"/>
      <c r="T77" s="36"/>
      <c r="U77" s="31">
        <f t="shared" si="1"/>
        <v>0</v>
      </c>
    </row>
    <row r="78" spans="2:21" ht="12" customHeight="1" x14ac:dyDescent="0.2">
      <c r="B78" s="34" t="s">
        <v>226</v>
      </c>
      <c r="C78" s="37" t="s">
        <v>227</v>
      </c>
      <c r="D78" s="34" t="s">
        <v>95</v>
      </c>
      <c r="E78" s="34" t="s">
        <v>143</v>
      </c>
      <c r="F78" s="63">
        <v>78.319999999999993</v>
      </c>
      <c r="G78" s="35">
        <v>13.05</v>
      </c>
      <c r="H78" s="35">
        <v>65.27</v>
      </c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6"/>
      <c r="T78" s="36"/>
      <c r="U78" s="31">
        <f t="shared" si="1"/>
        <v>0</v>
      </c>
    </row>
    <row r="79" spans="2:21" x14ac:dyDescent="0.2">
      <c r="B79" s="34" t="s">
        <v>226</v>
      </c>
      <c r="C79" s="37" t="s">
        <v>228</v>
      </c>
      <c r="D79" s="34" t="s">
        <v>97</v>
      </c>
      <c r="E79" s="34" t="s">
        <v>109</v>
      </c>
      <c r="F79" s="63">
        <v>6.65</v>
      </c>
      <c r="G79" s="35"/>
      <c r="H79" s="35"/>
      <c r="I79" s="35"/>
      <c r="J79" s="35"/>
      <c r="K79" s="35"/>
      <c r="L79" s="35"/>
      <c r="M79" s="35"/>
      <c r="N79" s="35"/>
      <c r="O79" s="35"/>
      <c r="P79" s="35">
        <v>6.65</v>
      </c>
      <c r="Q79" s="35"/>
      <c r="R79" s="35"/>
      <c r="S79" s="36"/>
      <c r="T79" s="36"/>
      <c r="U79" s="31">
        <f t="shared" si="1"/>
        <v>0</v>
      </c>
    </row>
    <row r="80" spans="2:21" x14ac:dyDescent="0.2">
      <c r="B80" s="34" t="s">
        <v>229</v>
      </c>
      <c r="C80" s="37" t="s">
        <v>230</v>
      </c>
      <c r="D80" s="34" t="s">
        <v>231</v>
      </c>
      <c r="E80" s="34" t="s">
        <v>232</v>
      </c>
      <c r="F80" s="63">
        <v>26.87</v>
      </c>
      <c r="G80" s="35">
        <v>4.4800000000000004</v>
      </c>
      <c r="H80" s="35"/>
      <c r="I80" s="35"/>
      <c r="J80" s="35">
        <v>22.39</v>
      </c>
      <c r="K80" s="35"/>
      <c r="L80" s="35"/>
      <c r="M80" s="35"/>
      <c r="N80" s="35"/>
      <c r="O80" s="35"/>
      <c r="P80" s="35"/>
      <c r="Q80" s="35"/>
      <c r="R80" s="35"/>
      <c r="S80" s="36"/>
      <c r="T80" s="36"/>
      <c r="U80" s="31">
        <f t="shared" si="1"/>
        <v>0</v>
      </c>
    </row>
    <row r="81" spans="2:21" x14ac:dyDescent="0.2">
      <c r="B81" s="34" t="s">
        <v>213</v>
      </c>
      <c r="C81" s="37" t="s">
        <v>230</v>
      </c>
      <c r="D81" s="34" t="s">
        <v>233</v>
      </c>
      <c r="E81" s="34" t="s">
        <v>234</v>
      </c>
      <c r="F81" s="63">
        <v>81.77</v>
      </c>
      <c r="G81" s="35">
        <v>6.13</v>
      </c>
      <c r="H81" s="35"/>
      <c r="I81" s="35">
        <v>30.65</v>
      </c>
      <c r="J81" s="35"/>
      <c r="K81" s="35"/>
      <c r="L81" s="35"/>
      <c r="M81" s="35"/>
      <c r="N81" s="35"/>
      <c r="O81" s="35"/>
      <c r="P81" s="35">
        <v>44.99</v>
      </c>
      <c r="Q81" s="35"/>
      <c r="R81" s="35"/>
      <c r="S81" s="36"/>
      <c r="T81" s="36"/>
      <c r="U81" s="31">
        <f t="shared" si="1"/>
        <v>0</v>
      </c>
    </row>
    <row r="82" spans="2:21" x14ac:dyDescent="0.2">
      <c r="B82" s="34" t="s">
        <v>235</v>
      </c>
      <c r="C82" s="37" t="s">
        <v>230</v>
      </c>
      <c r="D82" s="34" t="s">
        <v>233</v>
      </c>
      <c r="E82" s="34" t="s">
        <v>236</v>
      </c>
      <c r="F82" s="63">
        <v>30.73</v>
      </c>
      <c r="G82" s="35">
        <v>5.12</v>
      </c>
      <c r="H82" s="35">
        <v>11.45</v>
      </c>
      <c r="I82" s="35"/>
      <c r="J82" s="35"/>
      <c r="K82" s="35"/>
      <c r="L82" s="35"/>
      <c r="M82" s="35"/>
      <c r="N82" s="35"/>
      <c r="O82" s="35">
        <v>14.16</v>
      </c>
      <c r="P82" s="35"/>
      <c r="Q82" s="35"/>
      <c r="R82" s="35"/>
      <c r="S82" s="36"/>
      <c r="T82" s="36"/>
      <c r="U82" s="31">
        <f t="shared" si="1"/>
        <v>0</v>
      </c>
    </row>
    <row r="83" spans="2:21" x14ac:dyDescent="0.2">
      <c r="B83" s="34" t="s">
        <v>235</v>
      </c>
      <c r="C83" s="37" t="s">
        <v>230</v>
      </c>
      <c r="D83" s="34" t="s">
        <v>233</v>
      </c>
      <c r="E83" s="34" t="s">
        <v>237</v>
      </c>
      <c r="F83" s="63">
        <v>44.99</v>
      </c>
      <c r="G83" s="35">
        <v>0</v>
      </c>
      <c r="H83" s="35"/>
      <c r="I83" s="35"/>
      <c r="J83" s="35"/>
      <c r="K83" s="35"/>
      <c r="L83" s="35"/>
      <c r="M83" s="35"/>
      <c r="N83" s="35"/>
      <c r="O83" s="35"/>
      <c r="P83" s="35">
        <v>44.99</v>
      </c>
      <c r="Q83" s="35"/>
      <c r="R83" s="35"/>
      <c r="S83" s="36"/>
      <c r="T83" s="36"/>
      <c r="U83" s="31">
        <f t="shared" si="1"/>
        <v>0</v>
      </c>
    </row>
    <row r="84" spans="2:21" x14ac:dyDescent="0.2">
      <c r="B84" s="34" t="s">
        <v>235</v>
      </c>
      <c r="C84" s="37" t="s">
        <v>230</v>
      </c>
      <c r="D84" s="34" t="s">
        <v>238</v>
      </c>
      <c r="E84" s="34" t="s">
        <v>239</v>
      </c>
      <c r="F84" s="63">
        <v>10</v>
      </c>
      <c r="G84" s="35">
        <v>0</v>
      </c>
      <c r="H84" s="35"/>
      <c r="I84" s="35"/>
      <c r="J84" s="35"/>
      <c r="K84" s="35"/>
      <c r="L84" s="35"/>
      <c r="M84" s="35"/>
      <c r="N84" s="35"/>
      <c r="O84" s="35"/>
      <c r="P84" s="35">
        <v>10</v>
      </c>
      <c r="Q84" s="35"/>
      <c r="R84" s="35"/>
      <c r="S84" s="36"/>
      <c r="T84" s="36"/>
      <c r="U84" s="31">
        <f t="shared" si="1"/>
        <v>0</v>
      </c>
    </row>
    <row r="85" spans="2:21" x14ac:dyDescent="0.2">
      <c r="B85" s="34" t="s">
        <v>235</v>
      </c>
      <c r="C85" s="37" t="s">
        <v>230</v>
      </c>
      <c r="D85" s="34" t="s">
        <v>100</v>
      </c>
      <c r="E85" s="34" t="s">
        <v>240</v>
      </c>
      <c r="F85" s="63">
        <v>61.23</v>
      </c>
      <c r="G85" s="35">
        <v>10.199999999999999</v>
      </c>
      <c r="H85" s="35">
        <v>14.07</v>
      </c>
      <c r="I85" s="35"/>
      <c r="J85" s="35"/>
      <c r="K85" s="35"/>
      <c r="L85" s="35">
        <v>25.71</v>
      </c>
      <c r="M85" s="35"/>
      <c r="N85" s="35"/>
      <c r="O85" s="35"/>
      <c r="P85" s="35"/>
      <c r="Q85" s="35"/>
      <c r="R85" s="35"/>
      <c r="S85" s="36">
        <v>11.25</v>
      </c>
      <c r="T85" s="36"/>
      <c r="U85" s="31">
        <f t="shared" si="1"/>
        <v>0</v>
      </c>
    </row>
    <row r="86" spans="2:21" x14ac:dyDescent="0.2">
      <c r="B86" s="34" t="s">
        <v>235</v>
      </c>
      <c r="C86" s="37" t="s">
        <v>241</v>
      </c>
      <c r="D86" s="34" t="s">
        <v>209</v>
      </c>
      <c r="E86" s="34" t="s">
        <v>242</v>
      </c>
      <c r="F86" s="63">
        <v>63.05</v>
      </c>
      <c r="G86" s="35">
        <v>3</v>
      </c>
      <c r="H86" s="35"/>
      <c r="I86" s="35"/>
      <c r="J86" s="35"/>
      <c r="K86" s="35"/>
      <c r="L86" s="35"/>
      <c r="M86" s="35"/>
      <c r="N86" s="35"/>
      <c r="O86" s="35"/>
      <c r="P86" s="35">
        <v>60.05</v>
      </c>
      <c r="Q86" s="35"/>
      <c r="R86" s="35"/>
      <c r="S86" s="36"/>
      <c r="T86" s="36"/>
      <c r="U86" s="31">
        <f t="shared" si="1"/>
        <v>0</v>
      </c>
    </row>
    <row r="87" spans="2:21" x14ac:dyDescent="0.2">
      <c r="B87" s="34" t="s">
        <v>227</v>
      </c>
      <c r="C87" s="37" t="s">
        <v>230</v>
      </c>
      <c r="D87" s="34" t="s">
        <v>233</v>
      </c>
      <c r="E87" s="34" t="s">
        <v>243</v>
      </c>
      <c r="F87" s="63">
        <v>250</v>
      </c>
      <c r="G87" s="35">
        <v>41.67</v>
      </c>
      <c r="H87" s="35"/>
      <c r="I87" s="35"/>
      <c r="J87" s="35">
        <v>208.33</v>
      </c>
      <c r="K87" s="35"/>
      <c r="L87" s="35"/>
      <c r="M87" s="35"/>
      <c r="N87" s="35"/>
      <c r="O87" s="35"/>
      <c r="P87" s="35"/>
      <c r="Q87" s="35"/>
      <c r="R87" s="35"/>
      <c r="S87" s="36"/>
      <c r="T87" s="36"/>
      <c r="U87" s="31">
        <f t="shared" si="1"/>
        <v>0</v>
      </c>
    </row>
    <row r="88" spans="2:21" x14ac:dyDescent="0.2">
      <c r="B88" s="34" t="s">
        <v>244</v>
      </c>
      <c r="C88" s="37" t="s">
        <v>230</v>
      </c>
      <c r="D88" s="34" t="s">
        <v>90</v>
      </c>
      <c r="E88" s="34" t="s">
        <v>133</v>
      </c>
      <c r="F88" s="63">
        <v>739.2</v>
      </c>
      <c r="G88" s="35">
        <v>123.2</v>
      </c>
      <c r="H88" s="35"/>
      <c r="I88" s="35"/>
      <c r="J88" s="35"/>
      <c r="K88" s="35"/>
      <c r="L88" s="35"/>
      <c r="M88" s="35"/>
      <c r="N88" s="35"/>
      <c r="O88" s="35">
        <v>616</v>
      </c>
      <c r="P88" s="35"/>
      <c r="Q88" s="35"/>
      <c r="R88" s="35"/>
      <c r="S88" s="36"/>
      <c r="T88" s="36"/>
      <c r="U88" s="31">
        <f t="shared" si="1"/>
        <v>0</v>
      </c>
    </row>
    <row r="89" spans="2:21" x14ac:dyDescent="0.2">
      <c r="B89" s="34" t="s">
        <v>244</v>
      </c>
      <c r="C89" s="37" t="s">
        <v>230</v>
      </c>
      <c r="D89" s="34" t="s">
        <v>92</v>
      </c>
      <c r="E89" s="34" t="s">
        <v>245</v>
      </c>
      <c r="F89" s="63">
        <v>50</v>
      </c>
      <c r="G89" s="35">
        <v>0</v>
      </c>
      <c r="H89" s="35"/>
      <c r="I89" s="35"/>
      <c r="J89" s="35"/>
      <c r="K89" s="35"/>
      <c r="L89" s="35"/>
      <c r="M89" s="35"/>
      <c r="N89" s="35"/>
      <c r="O89" s="35"/>
      <c r="P89" s="35">
        <v>50</v>
      </c>
      <c r="Q89" s="35"/>
      <c r="R89" s="35"/>
      <c r="S89" s="36"/>
      <c r="T89" s="36"/>
      <c r="U89" s="31">
        <f t="shared" si="1"/>
        <v>0</v>
      </c>
    </row>
    <row r="90" spans="2:21" x14ac:dyDescent="0.2">
      <c r="B90" s="34" t="s">
        <v>246</v>
      </c>
      <c r="C90" s="37" t="s">
        <v>230</v>
      </c>
      <c r="D90" s="34" t="s">
        <v>83</v>
      </c>
      <c r="E90" s="34" t="s">
        <v>84</v>
      </c>
      <c r="F90" s="63">
        <v>65</v>
      </c>
      <c r="G90" s="35">
        <v>10.83</v>
      </c>
      <c r="H90" s="35"/>
      <c r="I90" s="35"/>
      <c r="J90" s="35"/>
      <c r="K90" s="35"/>
      <c r="L90" s="35"/>
      <c r="M90" s="35"/>
      <c r="N90" s="35"/>
      <c r="O90" s="35">
        <v>54.17</v>
      </c>
      <c r="P90" s="35"/>
      <c r="Q90" s="35"/>
      <c r="R90" s="35"/>
      <c r="S90" s="36"/>
      <c r="T90" s="36"/>
      <c r="U90" s="31">
        <f t="shared" si="1"/>
        <v>0</v>
      </c>
    </row>
    <row r="91" spans="2:21" x14ac:dyDescent="0.2">
      <c r="B91" s="34" t="s">
        <v>247</v>
      </c>
      <c r="C91" s="37" t="s">
        <v>230</v>
      </c>
      <c r="D91" s="34" t="s">
        <v>248</v>
      </c>
      <c r="E91" s="34" t="s">
        <v>249</v>
      </c>
      <c r="F91" s="63">
        <v>535</v>
      </c>
      <c r="G91" s="35">
        <v>0</v>
      </c>
      <c r="H91" s="35"/>
      <c r="I91" s="35"/>
      <c r="J91" s="35"/>
      <c r="K91" s="35"/>
      <c r="L91" s="35"/>
      <c r="M91" s="35"/>
      <c r="N91" s="35"/>
      <c r="O91" s="35"/>
      <c r="P91" s="35"/>
      <c r="Q91" s="72">
        <v>535</v>
      </c>
      <c r="R91" s="35"/>
      <c r="S91" s="36"/>
      <c r="T91" s="36"/>
      <c r="U91" s="31">
        <f t="shared" si="1"/>
        <v>0</v>
      </c>
    </row>
    <row r="92" spans="2:21" x14ac:dyDescent="0.2">
      <c r="B92" s="34" t="s">
        <v>250</v>
      </c>
      <c r="C92" s="37" t="s">
        <v>230</v>
      </c>
      <c r="D92" s="34" t="s">
        <v>251</v>
      </c>
      <c r="E92" s="34" t="s">
        <v>252</v>
      </c>
      <c r="F92" s="63">
        <v>42.74</v>
      </c>
      <c r="G92" s="35">
        <v>7.12</v>
      </c>
      <c r="H92" s="35"/>
      <c r="I92" s="35"/>
      <c r="J92" s="35"/>
      <c r="K92" s="35"/>
      <c r="L92" s="35"/>
      <c r="M92" s="35"/>
      <c r="N92" s="35"/>
      <c r="O92" s="35"/>
      <c r="P92" s="35">
        <v>35.619999999999997</v>
      </c>
      <c r="Q92" s="35"/>
      <c r="R92" s="35"/>
      <c r="S92" s="36"/>
      <c r="T92" s="36"/>
      <c r="U92" s="31">
        <f t="shared" si="1"/>
        <v>0</v>
      </c>
    </row>
    <row r="93" spans="2:21" x14ac:dyDescent="0.2">
      <c r="B93" s="34" t="s">
        <v>250</v>
      </c>
      <c r="C93" s="37" t="s">
        <v>230</v>
      </c>
      <c r="D93" s="34" t="s">
        <v>85</v>
      </c>
      <c r="E93" s="34" t="s">
        <v>253</v>
      </c>
      <c r="F93" s="63">
        <v>920</v>
      </c>
      <c r="G93" s="35">
        <v>0</v>
      </c>
      <c r="H93" s="35"/>
      <c r="I93" s="35"/>
      <c r="J93" s="35"/>
      <c r="K93" s="35">
        <v>920</v>
      </c>
      <c r="L93" s="35"/>
      <c r="M93" s="35"/>
      <c r="N93" s="35"/>
      <c r="O93" s="35"/>
      <c r="P93" s="35"/>
      <c r="Q93" s="35"/>
      <c r="R93" s="35"/>
      <c r="S93" s="36"/>
      <c r="T93" s="36"/>
      <c r="U93" s="31">
        <f t="shared" si="1"/>
        <v>0</v>
      </c>
    </row>
    <row r="94" spans="2:21" x14ac:dyDescent="0.2">
      <c r="B94" s="34" t="s">
        <v>250</v>
      </c>
      <c r="C94" s="37" t="s">
        <v>230</v>
      </c>
      <c r="D94" s="34" t="s">
        <v>85</v>
      </c>
      <c r="E94" s="34" t="s">
        <v>177</v>
      </c>
      <c r="F94" s="63">
        <v>58.8</v>
      </c>
      <c r="G94" s="35">
        <v>0</v>
      </c>
      <c r="H94" s="35"/>
      <c r="I94" s="35"/>
      <c r="J94" s="35"/>
      <c r="K94" s="35">
        <v>58.8</v>
      </c>
      <c r="L94" s="35"/>
      <c r="M94" s="35"/>
      <c r="N94" s="35"/>
      <c r="O94" s="35"/>
      <c r="P94" s="35"/>
      <c r="Q94" s="35"/>
      <c r="R94" s="35"/>
      <c r="S94" s="36"/>
      <c r="T94" s="36"/>
      <c r="U94" s="31">
        <f t="shared" si="1"/>
        <v>0</v>
      </c>
    </row>
    <row r="95" spans="2:21" x14ac:dyDescent="0.2">
      <c r="B95" s="34" t="s">
        <v>250</v>
      </c>
      <c r="C95" s="37" t="s">
        <v>269</v>
      </c>
      <c r="D95" s="34" t="s">
        <v>233</v>
      </c>
      <c r="E95" s="34" t="s">
        <v>264</v>
      </c>
      <c r="F95" s="63">
        <v>14.69</v>
      </c>
      <c r="G95" s="35">
        <v>2.4500000000000002</v>
      </c>
      <c r="H95" s="35">
        <v>12.24</v>
      </c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6"/>
      <c r="T95" s="36"/>
      <c r="U95" s="31">
        <f t="shared" si="1"/>
        <v>0</v>
      </c>
    </row>
    <row r="96" spans="2:21" x14ac:dyDescent="0.2">
      <c r="B96" s="34" t="s">
        <v>254</v>
      </c>
      <c r="C96" s="37" t="s">
        <v>230</v>
      </c>
      <c r="D96" s="34" t="s">
        <v>238</v>
      </c>
      <c r="E96" s="34" t="s">
        <v>255</v>
      </c>
      <c r="F96" s="63">
        <v>30</v>
      </c>
      <c r="G96" s="35">
        <v>0</v>
      </c>
      <c r="H96" s="35"/>
      <c r="I96" s="35"/>
      <c r="J96" s="35">
        <v>30</v>
      </c>
      <c r="K96" s="35"/>
      <c r="L96" s="35"/>
      <c r="M96" s="35"/>
      <c r="N96" s="35"/>
      <c r="O96" s="35"/>
      <c r="P96" s="35"/>
      <c r="Q96" s="35"/>
      <c r="R96" s="35"/>
      <c r="S96" s="36"/>
      <c r="T96" s="36"/>
      <c r="U96" s="31">
        <f t="shared" si="1"/>
        <v>0</v>
      </c>
    </row>
    <row r="97" spans="2:21" x14ac:dyDescent="0.2">
      <c r="B97" s="61" t="s">
        <v>254</v>
      </c>
      <c r="C97" s="37" t="s">
        <v>230</v>
      </c>
      <c r="D97" s="34" t="s">
        <v>104</v>
      </c>
      <c r="E97" s="34" t="s">
        <v>256</v>
      </c>
      <c r="F97" s="63">
        <v>84.79</v>
      </c>
      <c r="G97" s="35">
        <v>14.13</v>
      </c>
      <c r="H97" s="35"/>
      <c r="I97" s="35"/>
      <c r="J97" s="35"/>
      <c r="K97" s="35"/>
      <c r="L97" s="35">
        <v>70.66</v>
      </c>
      <c r="M97" s="35"/>
      <c r="N97" s="35"/>
      <c r="O97" s="35"/>
      <c r="P97" s="35"/>
      <c r="Q97" s="35"/>
      <c r="R97" s="35"/>
      <c r="S97" s="36"/>
      <c r="T97" s="36"/>
      <c r="U97" s="31">
        <f t="shared" si="1"/>
        <v>0</v>
      </c>
    </row>
    <row r="98" spans="2:21" x14ac:dyDescent="0.2">
      <c r="B98" s="34" t="s">
        <v>235</v>
      </c>
      <c r="C98" s="37" t="s">
        <v>228</v>
      </c>
      <c r="D98" s="34" t="s">
        <v>99</v>
      </c>
      <c r="E98" s="34" t="s">
        <v>222</v>
      </c>
      <c r="F98" s="74">
        <v>47.82</v>
      </c>
      <c r="G98" s="72">
        <v>2.27</v>
      </c>
      <c r="H98" s="72">
        <v>45.55</v>
      </c>
      <c r="I98" s="73"/>
      <c r="J98" s="35"/>
      <c r="K98" s="35"/>
      <c r="L98" s="35"/>
      <c r="M98" s="35"/>
      <c r="N98" s="35"/>
      <c r="O98" s="35"/>
      <c r="P98" s="35"/>
      <c r="Q98" s="35"/>
      <c r="R98" s="35"/>
      <c r="S98" s="36"/>
      <c r="T98" s="36"/>
      <c r="U98" s="31">
        <f t="shared" si="1"/>
        <v>0</v>
      </c>
    </row>
    <row r="99" spans="2:21" x14ac:dyDescent="0.2">
      <c r="B99" s="34" t="s">
        <v>265</v>
      </c>
      <c r="C99" s="37" t="s">
        <v>230</v>
      </c>
      <c r="D99" s="34" t="s">
        <v>89</v>
      </c>
      <c r="E99" s="34" t="s">
        <v>266</v>
      </c>
      <c r="F99" s="63">
        <v>1150</v>
      </c>
      <c r="G99" s="35">
        <v>0</v>
      </c>
      <c r="H99" s="35">
        <v>1150</v>
      </c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6"/>
      <c r="T99" s="36"/>
      <c r="U99" s="31">
        <f t="shared" si="1"/>
        <v>0</v>
      </c>
    </row>
    <row r="100" spans="2:21" x14ac:dyDescent="0.2">
      <c r="B100" s="34" t="s">
        <v>73</v>
      </c>
      <c r="C100" s="37" t="s">
        <v>78</v>
      </c>
      <c r="D100" s="34" t="s">
        <v>97</v>
      </c>
      <c r="E100" s="34" t="s">
        <v>109</v>
      </c>
      <c r="F100" s="63">
        <v>15.78</v>
      </c>
      <c r="G100" s="35">
        <v>0</v>
      </c>
      <c r="H100" s="35"/>
      <c r="I100" s="35"/>
      <c r="J100" s="35"/>
      <c r="K100" s="35"/>
      <c r="L100" s="35"/>
      <c r="M100" s="35"/>
      <c r="N100" s="35"/>
      <c r="O100" s="35"/>
      <c r="P100" s="35">
        <v>15.78</v>
      </c>
      <c r="Q100" s="35"/>
      <c r="R100" s="35"/>
      <c r="S100" s="36"/>
      <c r="T100" s="36"/>
      <c r="U100" s="31">
        <f t="shared" si="1"/>
        <v>0</v>
      </c>
    </row>
    <row r="101" spans="2:21" x14ac:dyDescent="0.2">
      <c r="B101" s="34" t="s">
        <v>262</v>
      </c>
      <c r="C101" s="37" t="s">
        <v>345</v>
      </c>
      <c r="D101" s="34" t="s">
        <v>95</v>
      </c>
      <c r="E101" s="34" t="s">
        <v>143</v>
      </c>
      <c r="F101" s="63">
        <v>64.489999999999995</v>
      </c>
      <c r="G101" s="35">
        <v>10.75</v>
      </c>
      <c r="H101" s="35">
        <v>53.74</v>
      </c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6"/>
      <c r="T101" s="36"/>
      <c r="U101" s="31">
        <f t="shared" si="1"/>
        <v>0</v>
      </c>
    </row>
    <row r="102" spans="2:21" x14ac:dyDescent="0.2">
      <c r="B102" s="34" t="s">
        <v>275</v>
      </c>
      <c r="C102" s="37" t="s">
        <v>343</v>
      </c>
      <c r="D102" s="34" t="s">
        <v>276</v>
      </c>
      <c r="E102" s="34" t="s">
        <v>277</v>
      </c>
      <c r="F102" s="63">
        <v>11.9</v>
      </c>
      <c r="G102" s="35">
        <v>0</v>
      </c>
      <c r="H102" s="35"/>
      <c r="I102" s="35"/>
      <c r="J102" s="35"/>
      <c r="K102" s="35"/>
      <c r="L102" s="35"/>
      <c r="M102" s="35"/>
      <c r="N102" s="35"/>
      <c r="O102" s="35"/>
      <c r="P102" s="35">
        <v>11.9</v>
      </c>
      <c r="Q102" s="35"/>
      <c r="R102" s="35"/>
      <c r="S102" s="36"/>
      <c r="T102" s="36"/>
      <c r="U102" s="31">
        <f t="shared" si="1"/>
        <v>0</v>
      </c>
    </row>
    <row r="103" spans="2:21" x14ac:dyDescent="0.2">
      <c r="B103" s="34" t="s">
        <v>278</v>
      </c>
      <c r="C103" s="37" t="s">
        <v>343</v>
      </c>
      <c r="D103" s="34" t="s">
        <v>233</v>
      </c>
      <c r="E103" s="34" t="s">
        <v>279</v>
      </c>
      <c r="F103" s="63">
        <v>24.54</v>
      </c>
      <c r="G103" s="35">
        <v>4.09</v>
      </c>
      <c r="H103" s="35">
        <v>5.12</v>
      </c>
      <c r="I103" s="35">
        <v>15.33</v>
      </c>
      <c r="J103" s="35"/>
      <c r="K103" s="35"/>
      <c r="L103" s="35"/>
      <c r="M103" s="35"/>
      <c r="N103" s="35"/>
      <c r="O103" s="35"/>
      <c r="P103" s="35"/>
      <c r="Q103" s="35"/>
      <c r="R103" s="35"/>
      <c r="S103" s="36"/>
      <c r="T103" s="36"/>
      <c r="U103" s="31">
        <f t="shared" si="1"/>
        <v>0</v>
      </c>
    </row>
    <row r="104" spans="2:21" x14ac:dyDescent="0.2">
      <c r="B104" s="34" t="s">
        <v>280</v>
      </c>
      <c r="C104" s="37" t="s">
        <v>343</v>
      </c>
      <c r="D104" s="34" t="s">
        <v>447</v>
      </c>
      <c r="E104" s="34" t="s">
        <v>281</v>
      </c>
      <c r="F104" s="63">
        <v>2.6</v>
      </c>
      <c r="G104" s="35">
        <v>0</v>
      </c>
      <c r="H104" s="35"/>
      <c r="I104" s="35"/>
      <c r="J104" s="35"/>
      <c r="K104" s="35"/>
      <c r="L104" s="35"/>
      <c r="M104" s="35"/>
      <c r="N104" s="35"/>
      <c r="O104" s="35"/>
      <c r="P104" s="35">
        <v>2.6</v>
      </c>
      <c r="Q104" s="35"/>
      <c r="R104" s="35"/>
      <c r="S104" s="36"/>
      <c r="T104" s="36"/>
      <c r="U104" s="31">
        <f t="shared" si="1"/>
        <v>0</v>
      </c>
    </row>
    <row r="105" spans="2:21" x14ac:dyDescent="0.2">
      <c r="B105" s="34" t="s">
        <v>269</v>
      </c>
      <c r="C105" s="26" t="s">
        <v>272</v>
      </c>
      <c r="D105" s="34" t="s">
        <v>197</v>
      </c>
      <c r="E105" s="34" t="s">
        <v>222</v>
      </c>
      <c r="F105" s="63">
        <v>56.29</v>
      </c>
      <c r="G105" s="35">
        <v>2.68</v>
      </c>
      <c r="H105" s="35">
        <v>53.61</v>
      </c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6"/>
      <c r="T105" s="36"/>
      <c r="U105" s="31">
        <f t="shared" si="1"/>
        <v>0</v>
      </c>
    </row>
    <row r="106" spans="2:21" x14ac:dyDescent="0.2">
      <c r="B106" s="34" t="s">
        <v>269</v>
      </c>
      <c r="C106" s="37" t="s">
        <v>272</v>
      </c>
      <c r="D106" s="34" t="s">
        <v>209</v>
      </c>
      <c r="E106" s="34" t="s">
        <v>242</v>
      </c>
      <c r="F106" s="63">
        <v>43</v>
      </c>
      <c r="G106" s="35">
        <v>2.04</v>
      </c>
      <c r="H106" s="35"/>
      <c r="I106" s="35"/>
      <c r="J106" s="35"/>
      <c r="K106" s="35"/>
      <c r="L106" s="35"/>
      <c r="M106" s="35"/>
      <c r="N106" s="35"/>
      <c r="O106" s="35"/>
      <c r="P106" s="35">
        <v>40.96</v>
      </c>
      <c r="Q106" s="35"/>
      <c r="R106" s="35"/>
      <c r="S106" s="36"/>
      <c r="T106" s="36"/>
      <c r="U106" s="31">
        <f t="shared" si="1"/>
        <v>0</v>
      </c>
    </row>
    <row r="107" spans="2:21" x14ac:dyDescent="0.2">
      <c r="B107" s="34" t="s">
        <v>282</v>
      </c>
      <c r="C107" s="37" t="s">
        <v>343</v>
      </c>
      <c r="D107" s="34" t="s">
        <v>90</v>
      </c>
      <c r="E107" s="34" t="s">
        <v>133</v>
      </c>
      <c r="F107" s="63">
        <v>739.2</v>
      </c>
      <c r="G107" s="35">
        <v>123.2</v>
      </c>
      <c r="H107" s="35"/>
      <c r="I107" s="35"/>
      <c r="J107" s="35"/>
      <c r="K107" s="35"/>
      <c r="L107" s="35"/>
      <c r="M107" s="35"/>
      <c r="N107" s="35"/>
      <c r="O107" s="35">
        <v>616</v>
      </c>
      <c r="P107" s="35"/>
      <c r="Q107" s="35"/>
      <c r="R107" s="35"/>
      <c r="S107" s="36"/>
      <c r="T107" s="36"/>
      <c r="U107" s="31">
        <f t="shared" si="1"/>
        <v>0</v>
      </c>
    </row>
    <row r="108" spans="2:21" x14ac:dyDescent="0.2">
      <c r="B108" s="34" t="s">
        <v>282</v>
      </c>
      <c r="C108" s="37" t="s">
        <v>343</v>
      </c>
      <c r="D108" s="34" t="s">
        <v>447</v>
      </c>
      <c r="E108" s="34" t="s">
        <v>281</v>
      </c>
      <c r="F108" s="63">
        <v>2.6</v>
      </c>
      <c r="G108" s="35">
        <v>0</v>
      </c>
      <c r="H108" s="35"/>
      <c r="I108" s="35"/>
      <c r="J108" s="35"/>
      <c r="K108" s="35"/>
      <c r="L108" s="35"/>
      <c r="M108" s="35"/>
      <c r="N108" s="35"/>
      <c r="O108" s="35"/>
      <c r="P108" s="35">
        <v>2.6</v>
      </c>
      <c r="Q108" s="35"/>
      <c r="R108" s="35"/>
      <c r="S108" s="36"/>
      <c r="T108" s="36"/>
      <c r="U108" s="31">
        <f t="shared" si="1"/>
        <v>0</v>
      </c>
    </row>
    <row r="109" spans="2:21" x14ac:dyDescent="0.2">
      <c r="B109" s="34" t="s">
        <v>283</v>
      </c>
      <c r="C109" s="37" t="s">
        <v>343</v>
      </c>
      <c r="D109" s="34" t="s">
        <v>446</v>
      </c>
      <c r="E109" s="34" t="s">
        <v>284</v>
      </c>
      <c r="F109" s="63">
        <v>107.96</v>
      </c>
      <c r="G109" s="35">
        <v>17.989999999999998</v>
      </c>
      <c r="H109" s="35"/>
      <c r="I109" s="35"/>
      <c r="J109" s="35"/>
      <c r="K109" s="35"/>
      <c r="L109" s="35">
        <v>89.97</v>
      </c>
      <c r="M109" s="35"/>
      <c r="N109" s="35"/>
      <c r="O109" s="35"/>
      <c r="P109" s="35"/>
      <c r="Q109" s="35"/>
      <c r="R109" s="35"/>
      <c r="S109" s="36"/>
      <c r="T109" s="36"/>
      <c r="U109" s="31">
        <f t="shared" si="1"/>
        <v>0</v>
      </c>
    </row>
    <row r="110" spans="2:21" x14ac:dyDescent="0.2">
      <c r="B110" s="34" t="s">
        <v>283</v>
      </c>
      <c r="C110" s="37" t="s">
        <v>343</v>
      </c>
      <c r="D110" s="34" t="s">
        <v>445</v>
      </c>
      <c r="E110" s="34" t="s">
        <v>285</v>
      </c>
      <c r="F110" s="63">
        <v>30</v>
      </c>
      <c r="G110" s="35">
        <v>0</v>
      </c>
      <c r="H110" s="35"/>
      <c r="I110" s="35"/>
      <c r="J110" s="35">
        <v>30</v>
      </c>
      <c r="K110" s="35"/>
      <c r="L110" s="35"/>
      <c r="M110" s="35"/>
      <c r="N110" s="35"/>
      <c r="O110" s="35"/>
      <c r="P110" s="35"/>
      <c r="Q110" s="35"/>
      <c r="R110" s="35"/>
      <c r="S110" s="36"/>
      <c r="T110" s="36"/>
      <c r="U110" s="31">
        <f t="shared" si="1"/>
        <v>0</v>
      </c>
    </row>
    <row r="111" spans="2:21" x14ac:dyDescent="0.2">
      <c r="B111" s="34" t="s">
        <v>283</v>
      </c>
      <c r="C111" s="37" t="s">
        <v>344</v>
      </c>
      <c r="D111" s="34" t="s">
        <v>203</v>
      </c>
      <c r="E111" s="34" t="s">
        <v>286</v>
      </c>
      <c r="F111" s="63">
        <v>168</v>
      </c>
      <c r="G111" s="35">
        <v>28</v>
      </c>
      <c r="H111" s="35">
        <v>140</v>
      </c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6"/>
      <c r="T111" s="36"/>
      <c r="U111" s="31">
        <f t="shared" si="1"/>
        <v>0</v>
      </c>
    </row>
    <row r="112" spans="2:21" x14ac:dyDescent="0.2">
      <c r="B112" s="34" t="s">
        <v>287</v>
      </c>
      <c r="C112" s="37" t="s">
        <v>343</v>
      </c>
      <c r="D112" s="34" t="s">
        <v>233</v>
      </c>
      <c r="E112" s="34" t="s">
        <v>288</v>
      </c>
      <c r="F112" s="63">
        <v>4.99</v>
      </c>
      <c r="G112" s="35">
        <v>0.83</v>
      </c>
      <c r="H112" s="35"/>
      <c r="I112" s="35"/>
      <c r="J112" s="35">
        <v>4.16</v>
      </c>
      <c r="K112" s="35"/>
      <c r="L112" s="35"/>
      <c r="M112" s="35"/>
      <c r="N112" s="35"/>
      <c r="O112" s="35"/>
      <c r="P112" s="35"/>
      <c r="Q112" s="35"/>
      <c r="R112" s="35"/>
      <c r="S112" s="36"/>
      <c r="T112" s="36"/>
      <c r="U112" s="31">
        <f t="shared" si="1"/>
        <v>0</v>
      </c>
    </row>
    <row r="113" spans="2:21" x14ac:dyDescent="0.2">
      <c r="B113" s="34" t="s">
        <v>289</v>
      </c>
      <c r="C113" s="37" t="s">
        <v>343</v>
      </c>
      <c r="D113" s="34" t="s">
        <v>445</v>
      </c>
      <c r="E113" s="34" t="s">
        <v>285</v>
      </c>
      <c r="F113" s="63">
        <v>30</v>
      </c>
      <c r="G113" s="35">
        <v>0</v>
      </c>
      <c r="H113" s="35"/>
      <c r="I113" s="35"/>
      <c r="J113" s="35">
        <v>30</v>
      </c>
      <c r="K113" s="35"/>
      <c r="L113" s="35"/>
      <c r="M113" s="35"/>
      <c r="N113" s="35"/>
      <c r="O113" s="35"/>
      <c r="P113" s="35"/>
      <c r="Q113" s="35"/>
      <c r="R113" s="35"/>
      <c r="S113" s="36"/>
      <c r="T113" s="36"/>
      <c r="U113" s="31">
        <f t="shared" si="1"/>
        <v>0</v>
      </c>
    </row>
    <row r="114" spans="2:21" x14ac:dyDescent="0.2">
      <c r="B114" s="34" t="s">
        <v>289</v>
      </c>
      <c r="C114" s="37" t="s">
        <v>343</v>
      </c>
      <c r="D114" s="34" t="s">
        <v>83</v>
      </c>
      <c r="E114" s="34" t="s">
        <v>84</v>
      </c>
      <c r="F114" s="63">
        <v>45.4</v>
      </c>
      <c r="G114" s="35">
        <v>7.57</v>
      </c>
      <c r="H114" s="35"/>
      <c r="I114" s="35"/>
      <c r="J114" s="35"/>
      <c r="K114" s="35"/>
      <c r="L114" s="35"/>
      <c r="M114" s="35"/>
      <c r="N114" s="35"/>
      <c r="O114" s="35">
        <v>37.83</v>
      </c>
      <c r="P114" s="35"/>
      <c r="Q114" s="35"/>
      <c r="R114" s="35"/>
      <c r="S114" s="36"/>
      <c r="T114" s="36"/>
      <c r="U114" s="31">
        <f t="shared" si="1"/>
        <v>0</v>
      </c>
    </row>
    <row r="115" spans="2:21" x14ac:dyDescent="0.2">
      <c r="B115" s="34" t="s">
        <v>289</v>
      </c>
      <c r="C115" s="37" t="s">
        <v>343</v>
      </c>
      <c r="D115" s="34" t="s">
        <v>233</v>
      </c>
      <c r="E115" s="34" t="s">
        <v>290</v>
      </c>
      <c r="F115" s="63">
        <v>22.32</v>
      </c>
      <c r="G115" s="35">
        <v>3.72</v>
      </c>
      <c r="H115" s="35"/>
      <c r="I115" s="35"/>
      <c r="J115" s="35">
        <v>18.600000000000001</v>
      </c>
      <c r="K115" s="35"/>
      <c r="L115" s="35"/>
      <c r="M115" s="35"/>
      <c r="N115" s="35"/>
      <c r="O115" s="35"/>
      <c r="P115" s="35"/>
      <c r="Q115" s="35"/>
      <c r="R115" s="35"/>
      <c r="S115" s="36"/>
      <c r="T115" s="36"/>
      <c r="U115" s="31">
        <f t="shared" si="1"/>
        <v>0</v>
      </c>
    </row>
    <row r="116" spans="2:21" x14ac:dyDescent="0.2">
      <c r="B116" s="34" t="s">
        <v>289</v>
      </c>
      <c r="C116" s="37" t="s">
        <v>343</v>
      </c>
      <c r="D116" s="34" t="s">
        <v>276</v>
      </c>
      <c r="E116" s="34" t="s">
        <v>291</v>
      </c>
      <c r="F116" s="63">
        <v>6.6</v>
      </c>
      <c r="G116" s="35">
        <v>0</v>
      </c>
      <c r="H116" s="35"/>
      <c r="I116" s="35"/>
      <c r="J116" s="35"/>
      <c r="K116" s="35"/>
      <c r="L116" s="35"/>
      <c r="M116" s="35"/>
      <c r="N116" s="35"/>
      <c r="O116" s="35"/>
      <c r="P116" s="35">
        <v>6.6</v>
      </c>
      <c r="Q116" s="35"/>
      <c r="R116" s="35"/>
      <c r="S116" s="36"/>
      <c r="T116" s="36"/>
      <c r="U116" s="31">
        <f t="shared" si="1"/>
        <v>0</v>
      </c>
    </row>
    <row r="117" spans="2:21" x14ac:dyDescent="0.2">
      <c r="B117" s="34" t="s">
        <v>289</v>
      </c>
      <c r="C117" s="37" t="s">
        <v>343</v>
      </c>
      <c r="D117" s="34" t="s">
        <v>292</v>
      </c>
      <c r="E117" s="34" t="s">
        <v>293</v>
      </c>
      <c r="F117" s="63">
        <v>2879.71</v>
      </c>
      <c r="G117" s="35">
        <v>0</v>
      </c>
      <c r="H117" s="35"/>
      <c r="I117" s="35"/>
      <c r="J117" s="35"/>
      <c r="K117" s="35"/>
      <c r="L117" s="35"/>
      <c r="M117" s="35"/>
      <c r="N117" s="35"/>
      <c r="O117" s="35"/>
      <c r="P117" s="35">
        <v>2879.71</v>
      </c>
      <c r="Q117" s="35"/>
      <c r="R117" s="35"/>
      <c r="S117" s="36"/>
      <c r="T117" s="36"/>
      <c r="U117" s="31">
        <f t="shared" si="1"/>
        <v>0</v>
      </c>
    </row>
    <row r="118" spans="2:21" x14ac:dyDescent="0.2">
      <c r="B118" s="34" t="s">
        <v>272</v>
      </c>
      <c r="C118" s="37" t="s">
        <v>343</v>
      </c>
      <c r="D118" s="34" t="s">
        <v>85</v>
      </c>
      <c r="E118" s="34" t="s">
        <v>294</v>
      </c>
      <c r="F118" s="63">
        <v>920</v>
      </c>
      <c r="G118" s="35">
        <v>0</v>
      </c>
      <c r="H118" s="35"/>
      <c r="I118" s="35"/>
      <c r="J118" s="35"/>
      <c r="K118" s="35">
        <v>920</v>
      </c>
      <c r="L118" s="35"/>
      <c r="M118" s="35"/>
      <c r="N118" s="35"/>
      <c r="O118" s="35"/>
      <c r="P118" s="35"/>
      <c r="Q118" s="35"/>
      <c r="R118" s="35"/>
      <c r="S118" s="36"/>
      <c r="T118" s="36"/>
      <c r="U118" s="31">
        <f t="shared" si="1"/>
        <v>0</v>
      </c>
    </row>
    <row r="119" spans="2:21" x14ac:dyDescent="0.2">
      <c r="B119" s="34" t="s">
        <v>295</v>
      </c>
      <c r="C119" s="37" t="s">
        <v>343</v>
      </c>
      <c r="D119" s="34" t="s">
        <v>233</v>
      </c>
      <c r="E119" s="34" t="s">
        <v>296</v>
      </c>
      <c r="F119" s="63">
        <v>31.96</v>
      </c>
      <c r="G119" s="35">
        <v>5.33</v>
      </c>
      <c r="H119" s="35"/>
      <c r="I119" s="35">
        <v>26.63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6"/>
      <c r="T119" s="36"/>
      <c r="U119" s="31">
        <f t="shared" si="1"/>
        <v>0</v>
      </c>
    </row>
    <row r="120" spans="2:21" x14ac:dyDescent="0.2">
      <c r="B120" s="34" t="s">
        <v>297</v>
      </c>
      <c r="C120" s="37" t="s">
        <v>314</v>
      </c>
      <c r="D120" s="34" t="s">
        <v>298</v>
      </c>
      <c r="E120" s="34" t="s">
        <v>299</v>
      </c>
      <c r="F120" s="63">
        <v>756</v>
      </c>
      <c r="G120" s="35">
        <v>126</v>
      </c>
      <c r="H120" s="35"/>
      <c r="I120" s="35"/>
      <c r="J120" s="35"/>
      <c r="K120" s="35"/>
      <c r="L120" s="35"/>
      <c r="M120" s="35"/>
      <c r="N120" s="35"/>
      <c r="O120" s="35"/>
      <c r="P120" s="35">
        <v>630</v>
      </c>
      <c r="Q120" s="35"/>
      <c r="R120" s="35"/>
      <c r="S120" s="36"/>
      <c r="T120" s="36"/>
      <c r="U120" s="31">
        <f t="shared" si="1"/>
        <v>0</v>
      </c>
    </row>
    <row r="121" spans="2:21" x14ac:dyDescent="0.2">
      <c r="B121" s="34" t="s">
        <v>272</v>
      </c>
      <c r="C121" s="37" t="s">
        <v>343</v>
      </c>
      <c r="D121" s="34" t="s">
        <v>85</v>
      </c>
      <c r="E121" s="34" t="s">
        <v>300</v>
      </c>
      <c r="F121" s="63">
        <v>31.2</v>
      </c>
      <c r="G121" s="35">
        <v>0</v>
      </c>
      <c r="H121" s="35"/>
      <c r="I121" s="35"/>
      <c r="J121" s="35"/>
      <c r="K121" s="35">
        <v>31.2</v>
      </c>
      <c r="L121" s="35"/>
      <c r="M121" s="35"/>
      <c r="N121" s="35"/>
      <c r="O121" s="35"/>
      <c r="P121" s="35"/>
      <c r="Q121" s="35"/>
      <c r="R121" s="35"/>
      <c r="S121" s="36"/>
      <c r="T121" s="36"/>
      <c r="U121" s="31">
        <f t="shared" si="1"/>
        <v>0</v>
      </c>
    </row>
    <row r="122" spans="2:21" x14ac:dyDescent="0.2">
      <c r="B122" s="34" t="s">
        <v>301</v>
      </c>
      <c r="C122" s="37" t="s">
        <v>314</v>
      </c>
      <c r="D122" s="34" t="s">
        <v>95</v>
      </c>
      <c r="E122" s="34" t="s">
        <v>302</v>
      </c>
      <c r="F122" s="63">
        <v>18608.03</v>
      </c>
      <c r="G122" s="35">
        <v>21.22</v>
      </c>
      <c r="H122" s="35"/>
      <c r="I122" s="35"/>
      <c r="J122" s="35"/>
      <c r="K122" s="35"/>
      <c r="L122" s="35"/>
      <c r="M122" s="35"/>
      <c r="N122" s="35">
        <v>18586.810000000001</v>
      </c>
      <c r="O122" s="35"/>
      <c r="P122" s="35"/>
      <c r="Q122" s="35"/>
      <c r="R122" s="35"/>
      <c r="S122" s="36"/>
      <c r="T122" s="36"/>
      <c r="U122" s="31">
        <f t="shared" si="1"/>
        <v>0</v>
      </c>
    </row>
    <row r="123" spans="2:21" x14ac:dyDescent="0.2">
      <c r="B123" s="34" t="s">
        <v>270</v>
      </c>
      <c r="C123" s="37" t="s">
        <v>343</v>
      </c>
      <c r="D123" s="34" t="s">
        <v>276</v>
      </c>
      <c r="E123" s="34" t="s">
        <v>277</v>
      </c>
      <c r="F123" s="63">
        <v>10.58</v>
      </c>
      <c r="G123" s="35">
        <v>0</v>
      </c>
      <c r="H123" s="35"/>
      <c r="I123" s="35"/>
      <c r="J123" s="35"/>
      <c r="K123" s="35"/>
      <c r="L123" s="35"/>
      <c r="M123" s="35"/>
      <c r="N123" s="35"/>
      <c r="O123" s="35"/>
      <c r="P123" s="35">
        <v>10.58</v>
      </c>
      <c r="Q123" s="35"/>
      <c r="R123" s="35"/>
      <c r="S123" s="36"/>
      <c r="T123" s="36"/>
      <c r="U123" s="31">
        <f t="shared" si="1"/>
        <v>0</v>
      </c>
    </row>
    <row r="124" spans="2:21" x14ac:dyDescent="0.2">
      <c r="B124" s="27" t="s">
        <v>303</v>
      </c>
      <c r="C124" s="28" t="s">
        <v>607</v>
      </c>
      <c r="D124" s="27" t="s">
        <v>98</v>
      </c>
      <c r="E124" s="58" t="s">
        <v>304</v>
      </c>
      <c r="F124" s="63">
        <v>445</v>
      </c>
      <c r="G124" s="32">
        <v>0</v>
      </c>
      <c r="H124" s="32">
        <v>445</v>
      </c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3"/>
      <c r="T124" s="33"/>
      <c r="U124" s="31">
        <f t="shared" si="1"/>
        <v>0</v>
      </c>
    </row>
    <row r="125" spans="2:21" x14ac:dyDescent="0.2">
      <c r="B125" s="34" t="s">
        <v>305</v>
      </c>
      <c r="C125" s="37" t="s">
        <v>341</v>
      </c>
      <c r="D125" s="34" t="s">
        <v>83</v>
      </c>
      <c r="E125" s="34" t="s">
        <v>306</v>
      </c>
      <c r="F125" s="63">
        <v>13.98</v>
      </c>
      <c r="G125" s="35">
        <v>2.33</v>
      </c>
      <c r="H125" s="35"/>
      <c r="I125" s="35"/>
      <c r="J125" s="35">
        <v>11.65</v>
      </c>
      <c r="K125" s="35"/>
      <c r="L125" s="35"/>
      <c r="M125" s="35"/>
      <c r="N125" s="35"/>
      <c r="O125" s="35"/>
      <c r="P125" s="35"/>
      <c r="Q125" s="35"/>
      <c r="R125" s="35"/>
      <c r="S125" s="36"/>
      <c r="T125" s="36"/>
      <c r="U125" s="31">
        <f t="shared" si="1"/>
        <v>0</v>
      </c>
    </row>
    <row r="126" spans="2:21" x14ac:dyDescent="0.2">
      <c r="B126" s="34" t="s">
        <v>307</v>
      </c>
      <c r="C126" s="37" t="s">
        <v>341</v>
      </c>
      <c r="D126" s="34" t="s">
        <v>83</v>
      </c>
      <c r="E126" s="34" t="s">
        <v>84</v>
      </c>
      <c r="F126" s="63">
        <v>42</v>
      </c>
      <c r="G126" s="35">
        <v>7</v>
      </c>
      <c r="H126" s="35"/>
      <c r="I126" s="35"/>
      <c r="J126" s="35"/>
      <c r="K126" s="35"/>
      <c r="L126" s="35"/>
      <c r="M126" s="35"/>
      <c r="N126" s="35"/>
      <c r="O126" s="35">
        <v>35</v>
      </c>
      <c r="P126" s="35"/>
      <c r="Q126" s="35"/>
      <c r="R126" s="35"/>
      <c r="S126" s="36"/>
      <c r="T126" s="36"/>
      <c r="U126" s="31">
        <f t="shared" si="1"/>
        <v>0</v>
      </c>
    </row>
    <row r="127" spans="2:21" x14ac:dyDescent="0.2">
      <c r="B127" s="34" t="s">
        <v>308</v>
      </c>
      <c r="C127" s="37" t="s">
        <v>305</v>
      </c>
      <c r="D127" s="34" t="s">
        <v>95</v>
      </c>
      <c r="E127" s="34" t="s">
        <v>143</v>
      </c>
      <c r="F127" s="63">
        <v>64.62</v>
      </c>
      <c r="G127" s="35">
        <v>10.77</v>
      </c>
      <c r="H127" s="35">
        <v>53.85</v>
      </c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6"/>
      <c r="T127" s="36"/>
      <c r="U127" s="31">
        <f t="shared" si="1"/>
        <v>0</v>
      </c>
    </row>
    <row r="128" spans="2:21" x14ac:dyDescent="0.2">
      <c r="B128" s="34" t="s">
        <v>309</v>
      </c>
      <c r="C128" s="37" t="s">
        <v>342</v>
      </c>
      <c r="D128" s="34" t="s">
        <v>201</v>
      </c>
      <c r="E128" s="34" t="s">
        <v>310</v>
      </c>
      <c r="F128" s="63">
        <v>161.65</v>
      </c>
      <c r="G128" s="35">
        <v>0</v>
      </c>
      <c r="H128" s="35"/>
      <c r="I128" s="35"/>
      <c r="J128" s="35"/>
      <c r="K128" s="35"/>
      <c r="L128" s="35">
        <v>161.65</v>
      </c>
      <c r="M128" s="35"/>
      <c r="N128" s="35"/>
      <c r="O128" s="35"/>
      <c r="P128" s="35"/>
      <c r="Q128" s="35"/>
      <c r="R128" s="35"/>
      <c r="S128" s="36"/>
      <c r="T128" s="36"/>
      <c r="U128" s="31">
        <f t="shared" si="1"/>
        <v>0</v>
      </c>
    </row>
    <row r="129" spans="2:21" x14ac:dyDescent="0.2">
      <c r="B129" s="34" t="s">
        <v>309</v>
      </c>
      <c r="C129" s="37" t="s">
        <v>342</v>
      </c>
      <c r="D129" s="34" t="s">
        <v>201</v>
      </c>
      <c r="E129" s="34" t="s">
        <v>311</v>
      </c>
      <c r="F129" s="63">
        <v>749.94</v>
      </c>
      <c r="G129" s="35">
        <v>0</v>
      </c>
      <c r="H129" s="35"/>
      <c r="I129" s="35">
        <v>749.94</v>
      </c>
      <c r="J129" s="35"/>
      <c r="K129" s="35"/>
      <c r="L129" s="35"/>
      <c r="M129" s="35"/>
      <c r="N129" s="35"/>
      <c r="O129" s="35"/>
      <c r="P129" s="35"/>
      <c r="Q129" s="35"/>
      <c r="R129" s="35"/>
      <c r="S129" s="36"/>
      <c r="T129" s="36"/>
      <c r="U129" s="31">
        <f t="shared" si="1"/>
        <v>0</v>
      </c>
    </row>
    <row r="130" spans="2:21" x14ac:dyDescent="0.2">
      <c r="B130" s="34" t="s">
        <v>309</v>
      </c>
      <c r="C130" s="37" t="s">
        <v>342</v>
      </c>
      <c r="D130" s="34" t="s">
        <v>201</v>
      </c>
      <c r="E130" s="34" t="s">
        <v>312</v>
      </c>
      <c r="F130" s="63">
        <v>19.72</v>
      </c>
      <c r="G130" s="35">
        <v>0</v>
      </c>
      <c r="H130" s="35">
        <v>19.72</v>
      </c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6"/>
      <c r="T130" s="36"/>
      <c r="U130" s="31">
        <f t="shared" si="1"/>
        <v>0</v>
      </c>
    </row>
    <row r="131" spans="2:21" x14ac:dyDescent="0.2">
      <c r="B131" s="34" t="s">
        <v>313</v>
      </c>
      <c r="C131" s="37" t="s">
        <v>341</v>
      </c>
      <c r="D131" s="34" t="s">
        <v>90</v>
      </c>
      <c r="E131" s="34" t="s">
        <v>133</v>
      </c>
      <c r="F131" s="63">
        <v>739.2</v>
      </c>
      <c r="G131" s="35">
        <v>123.2</v>
      </c>
      <c r="H131" s="35"/>
      <c r="I131" s="35"/>
      <c r="J131" s="35"/>
      <c r="K131" s="35"/>
      <c r="L131" s="35"/>
      <c r="M131" s="35"/>
      <c r="N131" s="35"/>
      <c r="O131" s="35">
        <v>616</v>
      </c>
      <c r="P131" s="35"/>
      <c r="Q131" s="35"/>
      <c r="R131" s="35"/>
      <c r="S131" s="36"/>
      <c r="T131" s="36"/>
      <c r="U131" s="31">
        <f t="shared" si="1"/>
        <v>0</v>
      </c>
    </row>
    <row r="132" spans="2:21" x14ac:dyDescent="0.2">
      <c r="B132" s="34" t="s">
        <v>314</v>
      </c>
      <c r="C132" s="37" t="s">
        <v>341</v>
      </c>
      <c r="D132" s="34" t="s">
        <v>233</v>
      </c>
      <c r="E132" s="34" t="s">
        <v>315</v>
      </c>
      <c r="F132" s="63">
        <v>4.49</v>
      </c>
      <c r="G132" s="35">
        <v>0.75</v>
      </c>
      <c r="H132" s="35"/>
      <c r="I132" s="35"/>
      <c r="J132" s="35">
        <v>3.74</v>
      </c>
      <c r="K132" s="35"/>
      <c r="L132" s="35"/>
      <c r="M132" s="35"/>
      <c r="N132" s="35"/>
      <c r="O132" s="35"/>
      <c r="P132" s="35"/>
      <c r="Q132" s="35"/>
      <c r="R132" s="35"/>
      <c r="S132" s="36"/>
      <c r="T132" s="36"/>
      <c r="U132" s="31">
        <f t="shared" si="1"/>
        <v>0</v>
      </c>
    </row>
    <row r="133" spans="2:21" x14ac:dyDescent="0.2">
      <c r="B133" s="34" t="s">
        <v>313</v>
      </c>
      <c r="C133" s="37" t="s">
        <v>326</v>
      </c>
      <c r="D133" s="34" t="s">
        <v>197</v>
      </c>
      <c r="E133" s="34" t="s">
        <v>316</v>
      </c>
      <c r="F133" s="63">
        <v>52.92</v>
      </c>
      <c r="G133" s="35">
        <v>2.52</v>
      </c>
      <c r="H133" s="35">
        <v>50.4</v>
      </c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6"/>
      <c r="T133" s="36"/>
      <c r="U133" s="31">
        <f t="shared" ref="U133:U272" si="3">F133-(SUM(G133:T133))</f>
        <v>0</v>
      </c>
    </row>
    <row r="134" spans="2:21" x14ac:dyDescent="0.2">
      <c r="B134" s="34" t="s">
        <v>313</v>
      </c>
      <c r="C134" s="37" t="s">
        <v>326</v>
      </c>
      <c r="D134" s="34" t="s">
        <v>209</v>
      </c>
      <c r="E134" s="34" t="s">
        <v>317</v>
      </c>
      <c r="F134" s="63">
        <v>53.4</v>
      </c>
      <c r="G134" s="35">
        <v>2.54</v>
      </c>
      <c r="H134" s="35"/>
      <c r="I134" s="35"/>
      <c r="J134" s="35"/>
      <c r="K134" s="35"/>
      <c r="L134" s="35"/>
      <c r="M134" s="35"/>
      <c r="N134" s="35"/>
      <c r="O134" s="35"/>
      <c r="P134" s="35">
        <v>50.86</v>
      </c>
      <c r="Q134" s="35"/>
      <c r="R134" s="35"/>
      <c r="S134" s="36"/>
      <c r="T134" s="36"/>
      <c r="U134" s="31">
        <f t="shared" si="3"/>
        <v>0</v>
      </c>
    </row>
    <row r="135" spans="2:21" x14ac:dyDescent="0.2">
      <c r="B135" s="34" t="s">
        <v>313</v>
      </c>
      <c r="C135" s="37" t="s">
        <v>443</v>
      </c>
      <c r="D135" s="34" t="s">
        <v>224</v>
      </c>
      <c r="E135" s="34" t="s">
        <v>123</v>
      </c>
      <c r="F135" s="63">
        <v>476.94</v>
      </c>
      <c r="G135" s="35">
        <v>22.71</v>
      </c>
      <c r="H135" s="35"/>
      <c r="I135" s="35"/>
      <c r="J135" s="35"/>
      <c r="K135" s="35"/>
      <c r="L135" s="35">
        <v>454.23</v>
      </c>
      <c r="M135" s="35"/>
      <c r="N135" s="35"/>
      <c r="O135" s="35"/>
      <c r="P135" s="35"/>
      <c r="Q135" s="35"/>
      <c r="R135" s="35"/>
      <c r="S135" s="36"/>
      <c r="T135" s="36"/>
      <c r="U135" s="31">
        <f t="shared" si="3"/>
        <v>0</v>
      </c>
    </row>
    <row r="136" spans="2:21" x14ac:dyDescent="0.2">
      <c r="B136" s="34" t="s">
        <v>305</v>
      </c>
      <c r="C136" s="37" t="s">
        <v>341</v>
      </c>
      <c r="D136" s="34" t="s">
        <v>233</v>
      </c>
      <c r="E136" s="34" t="s">
        <v>318</v>
      </c>
      <c r="F136" s="63">
        <v>10</v>
      </c>
      <c r="G136" s="35">
        <v>1.67</v>
      </c>
      <c r="H136" s="35"/>
      <c r="I136" s="35"/>
      <c r="J136" s="35"/>
      <c r="K136" s="35"/>
      <c r="L136" s="35"/>
      <c r="M136" s="35">
        <v>8.33</v>
      </c>
      <c r="N136" s="35"/>
      <c r="O136" s="35"/>
      <c r="P136" s="35"/>
      <c r="Q136" s="35"/>
      <c r="R136" s="35"/>
      <c r="S136" s="36"/>
      <c r="T136" s="36"/>
      <c r="U136" s="31">
        <f t="shared" si="3"/>
        <v>0</v>
      </c>
    </row>
    <row r="137" spans="2:21" x14ac:dyDescent="0.2">
      <c r="B137" s="34" t="s">
        <v>319</v>
      </c>
      <c r="C137" s="37" t="s">
        <v>341</v>
      </c>
      <c r="D137" s="34" t="s">
        <v>448</v>
      </c>
      <c r="E137" s="34" t="s">
        <v>320</v>
      </c>
      <c r="F137" s="63">
        <v>35.99</v>
      </c>
      <c r="G137" s="35">
        <v>6</v>
      </c>
      <c r="H137" s="35"/>
      <c r="I137" s="35"/>
      <c r="J137" s="35"/>
      <c r="K137" s="35"/>
      <c r="L137" s="35">
        <v>29.99</v>
      </c>
      <c r="M137" s="35"/>
      <c r="N137" s="35"/>
      <c r="O137" s="35"/>
      <c r="P137" s="35"/>
      <c r="Q137" s="35"/>
      <c r="R137" s="35"/>
      <c r="S137" s="36"/>
      <c r="T137" s="36"/>
      <c r="U137" s="31">
        <f t="shared" si="3"/>
        <v>0</v>
      </c>
    </row>
    <row r="138" spans="2:21" x14ac:dyDescent="0.2">
      <c r="B138" s="34" t="s">
        <v>321</v>
      </c>
      <c r="C138" s="37" t="s">
        <v>341</v>
      </c>
      <c r="D138" s="34" t="s">
        <v>322</v>
      </c>
      <c r="E138" s="34" t="s">
        <v>323</v>
      </c>
      <c r="F138" s="63">
        <v>111</v>
      </c>
      <c r="G138" s="35">
        <v>18.5</v>
      </c>
      <c r="H138" s="35"/>
      <c r="I138" s="35"/>
      <c r="J138" s="35"/>
      <c r="K138" s="35"/>
      <c r="L138" s="35"/>
      <c r="M138" s="35">
        <v>92.5</v>
      </c>
      <c r="N138" s="35"/>
      <c r="O138" s="35"/>
      <c r="P138" s="35"/>
      <c r="Q138" s="35"/>
      <c r="R138" s="35"/>
      <c r="S138" s="36"/>
      <c r="T138" s="36"/>
      <c r="U138" s="31">
        <f t="shared" si="3"/>
        <v>0</v>
      </c>
    </row>
    <row r="139" spans="2:21" x14ac:dyDescent="0.2">
      <c r="B139" s="34" t="s">
        <v>324</v>
      </c>
      <c r="C139" s="37" t="s">
        <v>341</v>
      </c>
      <c r="D139" s="34" t="s">
        <v>238</v>
      </c>
      <c r="E139" s="34" t="s">
        <v>325</v>
      </c>
      <c r="F139" s="63">
        <v>2.98</v>
      </c>
      <c r="G139" s="35">
        <v>0.5</v>
      </c>
      <c r="H139" s="35"/>
      <c r="I139" s="35"/>
      <c r="J139" s="35"/>
      <c r="K139" s="35"/>
      <c r="L139" s="35"/>
      <c r="M139" s="35"/>
      <c r="N139" s="35"/>
      <c r="O139" s="35"/>
      <c r="P139" s="35">
        <v>2.48</v>
      </c>
      <c r="Q139" s="35"/>
      <c r="R139" s="35"/>
      <c r="S139" s="36"/>
      <c r="T139" s="36"/>
      <c r="U139" s="31">
        <f t="shared" si="3"/>
        <v>0</v>
      </c>
    </row>
    <row r="140" spans="2:21" x14ac:dyDescent="0.2">
      <c r="B140" s="34" t="s">
        <v>326</v>
      </c>
      <c r="C140" s="37" t="s">
        <v>341</v>
      </c>
      <c r="D140" s="34" t="s">
        <v>85</v>
      </c>
      <c r="E140" s="34" t="s">
        <v>327</v>
      </c>
      <c r="F140" s="63">
        <v>920</v>
      </c>
      <c r="G140" s="35">
        <v>0</v>
      </c>
      <c r="H140" s="35"/>
      <c r="I140" s="35"/>
      <c r="J140" s="35"/>
      <c r="K140" s="35">
        <v>920</v>
      </c>
      <c r="L140" s="35"/>
      <c r="M140" s="35"/>
      <c r="N140" s="35"/>
      <c r="O140" s="35"/>
      <c r="P140" s="35"/>
      <c r="Q140" s="35"/>
      <c r="R140" s="35"/>
      <c r="S140" s="36"/>
      <c r="T140" s="36"/>
      <c r="U140" s="31">
        <f t="shared" si="3"/>
        <v>0</v>
      </c>
    </row>
    <row r="141" spans="2:21" x14ac:dyDescent="0.2">
      <c r="B141" s="34" t="s">
        <v>326</v>
      </c>
      <c r="C141" s="37" t="s">
        <v>341</v>
      </c>
      <c r="D141" s="34" t="s">
        <v>85</v>
      </c>
      <c r="E141" s="34" t="s">
        <v>300</v>
      </c>
      <c r="F141" s="63">
        <v>66</v>
      </c>
      <c r="G141" s="35">
        <v>0</v>
      </c>
      <c r="H141" s="35"/>
      <c r="I141" s="35"/>
      <c r="J141" s="35"/>
      <c r="K141" s="35">
        <v>66</v>
      </c>
      <c r="L141" s="35"/>
      <c r="M141" s="35"/>
      <c r="N141" s="35"/>
      <c r="O141" s="35"/>
      <c r="P141" s="35"/>
      <c r="Q141" s="35"/>
      <c r="R141" s="35"/>
      <c r="S141" s="36"/>
      <c r="T141" s="36"/>
      <c r="U141" s="31">
        <f t="shared" si="3"/>
        <v>0</v>
      </c>
    </row>
    <row r="142" spans="2:21" x14ac:dyDescent="0.2">
      <c r="B142" s="34" t="s">
        <v>324</v>
      </c>
      <c r="C142" s="37" t="s">
        <v>341</v>
      </c>
      <c r="D142" s="34" t="s">
        <v>328</v>
      </c>
      <c r="E142" s="34" t="s">
        <v>329</v>
      </c>
      <c r="F142" s="63">
        <v>600</v>
      </c>
      <c r="G142" s="35">
        <v>100</v>
      </c>
      <c r="H142" s="35"/>
      <c r="I142" s="35"/>
      <c r="J142" s="35"/>
      <c r="K142" s="35"/>
      <c r="L142" s="35"/>
      <c r="M142" s="35"/>
      <c r="N142" s="35"/>
      <c r="O142" s="35"/>
      <c r="P142" s="35">
        <v>500</v>
      </c>
      <c r="Q142" s="35"/>
      <c r="R142" s="35"/>
      <c r="S142" s="36"/>
      <c r="T142" s="36"/>
      <c r="U142" s="31">
        <f t="shared" si="3"/>
        <v>0</v>
      </c>
    </row>
    <row r="143" spans="2:21" x14ac:dyDescent="0.2">
      <c r="B143" s="34" t="s">
        <v>326</v>
      </c>
      <c r="C143" s="37" t="s">
        <v>341</v>
      </c>
      <c r="D143" s="34" t="s">
        <v>238</v>
      </c>
      <c r="E143" s="34" t="s">
        <v>330</v>
      </c>
      <c r="F143" s="63">
        <v>73.08</v>
      </c>
      <c r="G143" s="35">
        <v>12.18</v>
      </c>
      <c r="H143" s="35"/>
      <c r="I143" s="35"/>
      <c r="J143" s="35"/>
      <c r="K143" s="35"/>
      <c r="L143" s="35">
        <v>60.9</v>
      </c>
      <c r="M143" s="35"/>
      <c r="N143" s="35"/>
      <c r="O143" s="35"/>
      <c r="P143" s="35"/>
      <c r="Q143" s="35"/>
      <c r="R143" s="35"/>
      <c r="S143" s="36"/>
      <c r="T143" s="36"/>
      <c r="U143" s="31">
        <f t="shared" si="3"/>
        <v>0</v>
      </c>
    </row>
    <row r="144" spans="2:21" x14ac:dyDescent="0.2">
      <c r="B144" s="34" t="s">
        <v>336</v>
      </c>
      <c r="C144" s="37" t="s">
        <v>341</v>
      </c>
      <c r="D144" s="34" t="s">
        <v>337</v>
      </c>
      <c r="E144" s="34" t="s">
        <v>338</v>
      </c>
      <c r="F144" s="63">
        <v>427.2</v>
      </c>
      <c r="G144" s="35">
        <v>71.2</v>
      </c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6">
        <v>356</v>
      </c>
      <c r="T144" s="36"/>
      <c r="U144" s="31">
        <f t="shared" si="3"/>
        <v>0</v>
      </c>
    </row>
    <row r="145" spans="2:21" x14ac:dyDescent="0.2">
      <c r="B145" s="34" t="s">
        <v>339</v>
      </c>
      <c r="C145" s="37" t="s">
        <v>341</v>
      </c>
      <c r="D145" s="34" t="s">
        <v>207</v>
      </c>
      <c r="E145" s="34" t="s">
        <v>340</v>
      </c>
      <c r="F145" s="63">
        <v>12500</v>
      </c>
      <c r="G145" s="35">
        <v>0</v>
      </c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6"/>
      <c r="T145" s="36">
        <v>12500</v>
      </c>
      <c r="U145" s="31">
        <f t="shared" si="3"/>
        <v>0</v>
      </c>
    </row>
    <row r="146" spans="2:21" x14ac:dyDescent="0.2">
      <c r="B146" s="34" t="s">
        <v>308</v>
      </c>
      <c r="C146" s="37" t="s">
        <v>326</v>
      </c>
      <c r="D146" s="34" t="s">
        <v>97</v>
      </c>
      <c r="E146" s="34" t="s">
        <v>109</v>
      </c>
      <c r="F146" s="63">
        <v>8.0500000000000007</v>
      </c>
      <c r="G146" s="35">
        <v>0</v>
      </c>
      <c r="H146" s="35"/>
      <c r="I146" s="35"/>
      <c r="J146" s="35"/>
      <c r="K146" s="35"/>
      <c r="L146" s="35"/>
      <c r="M146" s="35"/>
      <c r="N146" s="35"/>
      <c r="O146" s="35"/>
      <c r="P146" s="35">
        <v>8.0500000000000007</v>
      </c>
      <c r="Q146" s="35"/>
      <c r="R146" s="35"/>
      <c r="S146" s="36"/>
      <c r="T146" s="36"/>
      <c r="U146" s="31">
        <f t="shared" si="3"/>
        <v>0</v>
      </c>
    </row>
    <row r="147" spans="2:21" x14ac:dyDescent="0.2">
      <c r="B147" s="34" t="s">
        <v>278</v>
      </c>
      <c r="C147" s="37" t="s">
        <v>270</v>
      </c>
      <c r="D147" s="34" t="s">
        <v>97</v>
      </c>
      <c r="E147" s="34" t="s">
        <v>109</v>
      </c>
      <c r="F147" s="63">
        <v>7.7</v>
      </c>
      <c r="G147" s="35">
        <v>0</v>
      </c>
      <c r="H147" s="35"/>
      <c r="I147" s="35"/>
      <c r="J147" s="35"/>
      <c r="K147" s="35"/>
      <c r="L147" s="35"/>
      <c r="M147" s="35"/>
      <c r="N147" s="35"/>
      <c r="O147" s="35"/>
      <c r="P147" s="35">
        <v>7.7</v>
      </c>
      <c r="Q147" s="35"/>
      <c r="R147" s="35"/>
      <c r="S147" s="36"/>
      <c r="T147" s="36"/>
      <c r="U147" s="31">
        <f t="shared" si="3"/>
        <v>0</v>
      </c>
    </row>
    <row r="148" spans="2:21" x14ac:dyDescent="0.2">
      <c r="B148" s="34" t="s">
        <v>336</v>
      </c>
      <c r="C148" s="37" t="s">
        <v>370</v>
      </c>
      <c r="D148" s="34" t="s">
        <v>238</v>
      </c>
      <c r="E148" s="34" t="s">
        <v>411</v>
      </c>
      <c r="F148" s="63">
        <v>97.44</v>
      </c>
      <c r="G148" s="35">
        <v>16.239999999999998</v>
      </c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6">
        <v>81.2</v>
      </c>
      <c r="T148" s="36"/>
      <c r="U148" s="31">
        <f t="shared" si="3"/>
        <v>0</v>
      </c>
    </row>
    <row r="149" spans="2:21" x14ac:dyDescent="0.2">
      <c r="B149" s="34" t="s">
        <v>336</v>
      </c>
      <c r="C149" s="37" t="s">
        <v>370</v>
      </c>
      <c r="D149" s="34" t="s">
        <v>238</v>
      </c>
      <c r="E149" s="34" t="s">
        <v>412</v>
      </c>
      <c r="F149" s="63">
        <v>34.659999999999997</v>
      </c>
      <c r="G149" s="35">
        <v>5.78</v>
      </c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6">
        <v>28.88</v>
      </c>
      <c r="T149" s="36"/>
      <c r="U149" s="31">
        <f t="shared" si="3"/>
        <v>0</v>
      </c>
    </row>
    <row r="150" spans="2:21" x14ac:dyDescent="0.2">
      <c r="B150" s="34" t="s">
        <v>324</v>
      </c>
      <c r="C150" s="37" t="s">
        <v>426</v>
      </c>
      <c r="D150" s="34" t="s">
        <v>95</v>
      </c>
      <c r="E150" s="34" t="s">
        <v>381</v>
      </c>
      <c r="F150" s="63">
        <v>18846.310000000001</v>
      </c>
      <c r="G150" s="35">
        <v>21.22</v>
      </c>
      <c r="H150" s="35"/>
      <c r="I150" s="35"/>
      <c r="J150" s="35"/>
      <c r="K150" s="35"/>
      <c r="L150" s="35"/>
      <c r="M150" s="35"/>
      <c r="N150" s="35">
        <v>18825.09</v>
      </c>
      <c r="O150" s="35"/>
      <c r="P150" s="35"/>
      <c r="Q150" s="35"/>
      <c r="R150" s="35"/>
      <c r="S150" s="36"/>
      <c r="T150" s="36"/>
      <c r="U150" s="31">
        <f t="shared" si="3"/>
        <v>0</v>
      </c>
    </row>
    <row r="151" spans="2:21" x14ac:dyDescent="0.2">
      <c r="B151" s="34" t="s">
        <v>303</v>
      </c>
      <c r="C151" s="37" t="s">
        <v>394</v>
      </c>
      <c r="D151" s="34" t="s">
        <v>95</v>
      </c>
      <c r="E151" s="34" t="s">
        <v>143</v>
      </c>
      <c r="F151" s="63">
        <v>78.19</v>
      </c>
      <c r="G151" s="35">
        <v>13.03</v>
      </c>
      <c r="H151" s="35">
        <v>65.16</v>
      </c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6"/>
      <c r="T151" s="36"/>
      <c r="U151" s="31">
        <f t="shared" si="3"/>
        <v>0</v>
      </c>
    </row>
    <row r="152" spans="2:21" x14ac:dyDescent="0.2">
      <c r="B152" s="34" t="s">
        <v>334</v>
      </c>
      <c r="C152" s="37" t="s">
        <v>426</v>
      </c>
      <c r="D152" s="34" t="s">
        <v>382</v>
      </c>
      <c r="E152" s="34" t="s">
        <v>383</v>
      </c>
      <c r="F152" s="63">
        <v>40</v>
      </c>
      <c r="G152" s="35">
        <v>0</v>
      </c>
      <c r="H152" s="35"/>
      <c r="I152" s="35"/>
      <c r="J152" s="35"/>
      <c r="K152" s="35"/>
      <c r="L152" s="35"/>
      <c r="M152" s="35"/>
      <c r="N152" s="35"/>
      <c r="O152" s="35"/>
      <c r="P152" s="35">
        <v>40</v>
      </c>
      <c r="Q152" s="35"/>
      <c r="R152" s="35"/>
      <c r="S152" s="36"/>
      <c r="T152" s="36"/>
      <c r="U152" s="31">
        <f t="shared" si="3"/>
        <v>0</v>
      </c>
    </row>
    <row r="153" spans="2:21" x14ac:dyDescent="0.2">
      <c r="B153" s="34" t="s">
        <v>384</v>
      </c>
      <c r="C153" s="37" t="s">
        <v>426</v>
      </c>
      <c r="D153" s="34" t="s">
        <v>233</v>
      </c>
      <c r="E153" s="34" t="s">
        <v>385</v>
      </c>
      <c r="F153" s="63">
        <v>14.46</v>
      </c>
      <c r="G153" s="35">
        <v>0.16</v>
      </c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6">
        <v>14.3</v>
      </c>
      <c r="T153" s="36"/>
      <c r="U153" s="31">
        <f t="shared" si="3"/>
        <v>0</v>
      </c>
    </row>
    <row r="154" spans="2:21" x14ac:dyDescent="0.2">
      <c r="B154" s="34" t="s">
        <v>386</v>
      </c>
      <c r="C154" s="37" t="s">
        <v>426</v>
      </c>
      <c r="D154" s="34" t="s">
        <v>238</v>
      </c>
      <c r="E154" s="34" t="s">
        <v>387</v>
      </c>
      <c r="F154" s="63">
        <v>29.95</v>
      </c>
      <c r="G154" s="35">
        <v>4.99</v>
      </c>
      <c r="H154" s="35"/>
      <c r="I154" s="35"/>
      <c r="J154" s="35"/>
      <c r="K154" s="35"/>
      <c r="L154" s="35">
        <v>24.96</v>
      </c>
      <c r="M154" s="35"/>
      <c r="N154" s="35"/>
      <c r="O154" s="35"/>
      <c r="P154" s="35"/>
      <c r="Q154" s="35"/>
      <c r="R154" s="35"/>
      <c r="S154" s="36"/>
      <c r="T154" s="36"/>
      <c r="U154" s="31">
        <f t="shared" si="3"/>
        <v>0</v>
      </c>
    </row>
    <row r="155" spans="2:21" x14ac:dyDescent="0.2">
      <c r="B155" s="34" t="s">
        <v>341</v>
      </c>
      <c r="C155" s="37" t="s">
        <v>426</v>
      </c>
      <c r="D155" s="34" t="s">
        <v>233</v>
      </c>
      <c r="E155" s="34" t="s">
        <v>388</v>
      </c>
      <c r="F155" s="63">
        <v>65.38</v>
      </c>
      <c r="G155" s="35">
        <v>10.89</v>
      </c>
      <c r="H155" s="35"/>
      <c r="I155" s="35">
        <v>15.33</v>
      </c>
      <c r="J155" s="35">
        <v>39.159999999999997</v>
      </c>
      <c r="K155" s="35"/>
      <c r="L155" s="35"/>
      <c r="M155" s="35"/>
      <c r="N155" s="35"/>
      <c r="O155" s="35"/>
      <c r="P155" s="35"/>
      <c r="Q155" s="35"/>
      <c r="R155" s="35"/>
      <c r="S155" s="36"/>
      <c r="T155" s="36"/>
      <c r="U155" s="31">
        <f t="shared" si="3"/>
        <v>0</v>
      </c>
    </row>
    <row r="156" spans="2:21" x14ac:dyDescent="0.2">
      <c r="B156" s="34" t="s">
        <v>331</v>
      </c>
      <c r="C156" s="37" t="s">
        <v>426</v>
      </c>
      <c r="D156" s="34" t="s">
        <v>389</v>
      </c>
      <c r="E156" s="34" t="s">
        <v>390</v>
      </c>
      <c r="F156" s="63">
        <v>648</v>
      </c>
      <c r="G156" s="35">
        <v>108</v>
      </c>
      <c r="H156" s="35"/>
      <c r="I156" s="35"/>
      <c r="J156" s="35"/>
      <c r="K156" s="35"/>
      <c r="L156" s="35"/>
      <c r="M156" s="35"/>
      <c r="N156" s="35"/>
      <c r="O156" s="35"/>
      <c r="P156" s="35"/>
      <c r="Q156" s="35">
        <v>540</v>
      </c>
      <c r="R156" s="35"/>
      <c r="S156" s="36"/>
      <c r="T156" s="36"/>
      <c r="U156" s="31">
        <f t="shared" si="3"/>
        <v>0</v>
      </c>
    </row>
    <row r="157" spans="2:21" x14ac:dyDescent="0.2">
      <c r="B157" s="34" t="s">
        <v>391</v>
      </c>
      <c r="C157" s="37" t="s">
        <v>426</v>
      </c>
      <c r="D157" s="34" t="s">
        <v>90</v>
      </c>
      <c r="E157" s="34" t="s">
        <v>133</v>
      </c>
      <c r="F157" s="63">
        <v>739.2</v>
      </c>
      <c r="G157" s="35">
        <v>123.2</v>
      </c>
      <c r="H157" s="35"/>
      <c r="I157" s="35"/>
      <c r="J157" s="35"/>
      <c r="K157" s="35"/>
      <c r="L157" s="35"/>
      <c r="M157" s="35"/>
      <c r="N157" s="35"/>
      <c r="O157" s="35">
        <v>616</v>
      </c>
      <c r="P157" s="35"/>
      <c r="Q157" s="35"/>
      <c r="R157" s="35"/>
      <c r="S157" s="36"/>
      <c r="T157" s="36"/>
      <c r="U157" s="31">
        <f t="shared" si="3"/>
        <v>0</v>
      </c>
    </row>
    <row r="158" spans="2:21" x14ac:dyDescent="0.2">
      <c r="B158" s="34" t="s">
        <v>392</v>
      </c>
      <c r="C158" s="37" t="s">
        <v>407</v>
      </c>
      <c r="D158" s="34" t="s">
        <v>197</v>
      </c>
      <c r="E158" s="34" t="s">
        <v>316</v>
      </c>
      <c r="F158" s="63">
        <v>51.16</v>
      </c>
      <c r="G158" s="35">
        <v>2.4300000000000002</v>
      </c>
      <c r="H158" s="35">
        <v>48.73</v>
      </c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6"/>
      <c r="T158" s="36"/>
      <c r="U158" s="31">
        <f t="shared" si="3"/>
        <v>0</v>
      </c>
    </row>
    <row r="159" spans="2:21" x14ac:dyDescent="0.2">
      <c r="B159" s="34" t="s">
        <v>392</v>
      </c>
      <c r="C159" s="37" t="s">
        <v>407</v>
      </c>
      <c r="D159" s="34" t="s">
        <v>209</v>
      </c>
      <c r="E159" s="34" t="s">
        <v>317</v>
      </c>
      <c r="F159" s="63">
        <v>51.45</v>
      </c>
      <c r="G159" s="35">
        <v>2.4500000000000002</v>
      </c>
      <c r="H159" s="35"/>
      <c r="I159" s="35"/>
      <c r="J159" s="35"/>
      <c r="K159" s="35"/>
      <c r="L159" s="35"/>
      <c r="M159" s="35"/>
      <c r="N159" s="35"/>
      <c r="O159" s="35"/>
      <c r="P159" s="35">
        <v>49</v>
      </c>
      <c r="Q159" s="35"/>
      <c r="R159" s="35"/>
      <c r="S159" s="36"/>
      <c r="T159" s="36"/>
      <c r="U159" s="31">
        <f t="shared" si="3"/>
        <v>0</v>
      </c>
    </row>
    <row r="160" spans="2:21" x14ac:dyDescent="0.2">
      <c r="B160" s="34" t="s">
        <v>395</v>
      </c>
      <c r="C160" s="37" t="s">
        <v>372</v>
      </c>
      <c r="D160" s="34" t="s">
        <v>396</v>
      </c>
      <c r="E160" s="34" t="s">
        <v>397</v>
      </c>
      <c r="F160" s="63">
        <v>259.2</v>
      </c>
      <c r="G160" s="35">
        <v>43.2</v>
      </c>
      <c r="H160" s="35"/>
      <c r="I160" s="35"/>
      <c r="J160" s="35"/>
      <c r="K160" s="35"/>
      <c r="L160" s="35"/>
      <c r="M160" s="35"/>
      <c r="N160" s="35"/>
      <c r="O160" s="35"/>
      <c r="P160" s="35">
        <v>216</v>
      </c>
      <c r="Q160" s="35"/>
      <c r="R160" s="35"/>
      <c r="S160" s="36"/>
      <c r="T160" s="36"/>
      <c r="U160" s="31">
        <f t="shared" si="3"/>
        <v>0</v>
      </c>
    </row>
    <row r="161" spans="2:21" x14ac:dyDescent="0.2">
      <c r="B161" s="34" t="s">
        <v>370</v>
      </c>
      <c r="C161" s="37" t="s">
        <v>426</v>
      </c>
      <c r="D161" s="34" t="s">
        <v>233</v>
      </c>
      <c r="E161" s="34" t="s">
        <v>398</v>
      </c>
      <c r="F161" s="63">
        <v>41.94</v>
      </c>
      <c r="G161" s="35">
        <v>6.99</v>
      </c>
      <c r="H161" s="35">
        <v>34.950000000000003</v>
      </c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6"/>
      <c r="T161" s="36"/>
      <c r="U161" s="31">
        <f t="shared" si="3"/>
        <v>0</v>
      </c>
    </row>
    <row r="162" spans="2:21" x14ac:dyDescent="0.2">
      <c r="B162" s="34" t="s">
        <v>372</v>
      </c>
      <c r="C162" s="37" t="s">
        <v>426</v>
      </c>
      <c r="D162" s="34" t="s">
        <v>233</v>
      </c>
      <c r="E162" s="34" t="s">
        <v>399</v>
      </c>
      <c r="F162" s="63">
        <v>20.09</v>
      </c>
      <c r="G162" s="35">
        <v>3.35</v>
      </c>
      <c r="H162" s="35">
        <v>16.739999999999998</v>
      </c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6"/>
      <c r="T162" s="36"/>
      <c r="U162" s="31">
        <f t="shared" si="3"/>
        <v>0</v>
      </c>
    </row>
    <row r="163" spans="2:21" x14ac:dyDescent="0.2">
      <c r="B163" s="34" t="s">
        <v>372</v>
      </c>
      <c r="C163" s="37" t="s">
        <v>426</v>
      </c>
      <c r="D163" s="34" t="s">
        <v>104</v>
      </c>
      <c r="E163" s="34" t="s">
        <v>400</v>
      </c>
      <c r="F163" s="63">
        <v>28.68</v>
      </c>
      <c r="G163" s="35">
        <v>4.78</v>
      </c>
      <c r="H163" s="35"/>
      <c r="I163" s="35"/>
      <c r="J163" s="35"/>
      <c r="K163" s="35"/>
      <c r="L163" s="35">
        <v>23.9</v>
      </c>
      <c r="M163" s="35"/>
      <c r="N163" s="35"/>
      <c r="O163" s="35"/>
      <c r="P163" s="35"/>
      <c r="Q163" s="35"/>
      <c r="R163" s="35"/>
      <c r="S163" s="36"/>
      <c r="T163" s="36"/>
      <c r="U163" s="31">
        <f t="shared" si="3"/>
        <v>0</v>
      </c>
    </row>
    <row r="164" spans="2:21" x14ac:dyDescent="0.2">
      <c r="B164" s="34" t="s">
        <v>372</v>
      </c>
      <c r="C164" s="37" t="s">
        <v>426</v>
      </c>
      <c r="D164" s="34" t="s">
        <v>401</v>
      </c>
      <c r="E164" s="34" t="s">
        <v>625</v>
      </c>
      <c r="F164" s="63">
        <v>1750</v>
      </c>
      <c r="G164" s="35">
        <v>0</v>
      </c>
      <c r="H164" s="35"/>
      <c r="I164" s="35"/>
      <c r="J164" s="35">
        <v>1750</v>
      </c>
      <c r="K164" s="35"/>
      <c r="L164" s="35"/>
      <c r="M164" s="35"/>
      <c r="N164" s="35"/>
      <c r="O164" s="35"/>
      <c r="P164" s="35"/>
      <c r="Q164" s="35"/>
      <c r="R164" s="35"/>
      <c r="S164" s="36"/>
      <c r="T164" s="36"/>
      <c r="U164" s="31">
        <f t="shared" si="3"/>
        <v>0</v>
      </c>
    </row>
    <row r="165" spans="2:21" x14ac:dyDescent="0.2">
      <c r="B165" s="34" t="s">
        <v>402</v>
      </c>
      <c r="C165" s="37" t="s">
        <v>426</v>
      </c>
      <c r="D165" s="34" t="s">
        <v>85</v>
      </c>
      <c r="E165" s="34" t="s">
        <v>403</v>
      </c>
      <c r="F165" s="63">
        <v>920</v>
      </c>
      <c r="G165" s="35">
        <v>0</v>
      </c>
      <c r="H165" s="35"/>
      <c r="I165" s="35"/>
      <c r="J165" s="35"/>
      <c r="K165" s="35">
        <v>920</v>
      </c>
      <c r="L165" s="35"/>
      <c r="M165" s="35"/>
      <c r="N165" s="35"/>
      <c r="O165" s="35"/>
      <c r="P165" s="35"/>
      <c r="Q165" s="35"/>
      <c r="R165" s="35"/>
      <c r="S165" s="36"/>
      <c r="T165" s="36"/>
      <c r="U165" s="31">
        <f t="shared" si="3"/>
        <v>0</v>
      </c>
    </row>
    <row r="166" spans="2:21" x14ac:dyDescent="0.2">
      <c r="B166" s="34" t="s">
        <v>404</v>
      </c>
      <c r="C166" s="37" t="s">
        <v>426</v>
      </c>
      <c r="D166" s="34" t="s">
        <v>83</v>
      </c>
      <c r="E166" s="34" t="s">
        <v>405</v>
      </c>
      <c r="F166" s="63">
        <v>6</v>
      </c>
      <c r="G166" s="35">
        <v>0</v>
      </c>
      <c r="H166" s="35"/>
      <c r="I166" s="35"/>
      <c r="J166" s="35"/>
      <c r="K166" s="35"/>
      <c r="L166" s="35"/>
      <c r="M166" s="35"/>
      <c r="N166" s="35"/>
      <c r="O166" s="35"/>
      <c r="P166" s="35">
        <v>6</v>
      </c>
      <c r="Q166" s="35"/>
      <c r="R166" s="35"/>
      <c r="S166" s="36"/>
      <c r="T166" s="36"/>
      <c r="U166" s="31">
        <f t="shared" si="3"/>
        <v>0</v>
      </c>
    </row>
    <row r="167" spans="2:21" x14ac:dyDescent="0.2">
      <c r="B167" s="34" t="s">
        <v>373</v>
      </c>
      <c r="C167" s="37" t="s">
        <v>426</v>
      </c>
      <c r="D167" s="34" t="s">
        <v>83</v>
      </c>
      <c r="E167" s="34" t="s">
        <v>84</v>
      </c>
      <c r="F167" s="63">
        <v>55.01</v>
      </c>
      <c r="G167" s="35">
        <v>9.17</v>
      </c>
      <c r="H167" s="35"/>
      <c r="I167" s="35"/>
      <c r="J167" s="35"/>
      <c r="K167" s="35"/>
      <c r="L167" s="35"/>
      <c r="M167" s="35"/>
      <c r="N167" s="35"/>
      <c r="O167" s="35">
        <v>45.84</v>
      </c>
      <c r="P167" s="35"/>
      <c r="Q167" s="35"/>
      <c r="R167" s="35"/>
      <c r="S167" s="36"/>
      <c r="T167" s="36"/>
      <c r="U167" s="31">
        <f t="shared" si="3"/>
        <v>0</v>
      </c>
    </row>
    <row r="168" spans="2:21" x14ac:dyDescent="0.2">
      <c r="B168" s="34" t="s">
        <v>393</v>
      </c>
      <c r="C168" s="37" t="s">
        <v>426</v>
      </c>
      <c r="D168" s="34" t="s">
        <v>89</v>
      </c>
      <c r="E168" s="34" t="s">
        <v>406</v>
      </c>
      <c r="F168" s="63">
        <v>430</v>
      </c>
      <c r="G168" s="35">
        <v>0</v>
      </c>
      <c r="H168" s="35">
        <v>430</v>
      </c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6"/>
      <c r="T168" s="36"/>
      <c r="U168" s="31">
        <f t="shared" si="3"/>
        <v>0</v>
      </c>
    </row>
    <row r="169" spans="2:21" x14ac:dyDescent="0.2">
      <c r="B169" s="34" t="s">
        <v>407</v>
      </c>
      <c r="C169" s="37" t="s">
        <v>426</v>
      </c>
      <c r="D169" s="34" t="s">
        <v>276</v>
      </c>
      <c r="E169" s="34" t="s">
        <v>408</v>
      </c>
      <c r="F169" s="63">
        <v>49.58</v>
      </c>
      <c r="G169" s="35">
        <v>0</v>
      </c>
      <c r="H169" s="35"/>
      <c r="I169" s="35"/>
      <c r="J169" s="35"/>
      <c r="K169" s="35"/>
      <c r="L169" s="35"/>
      <c r="M169" s="35"/>
      <c r="N169" s="35"/>
      <c r="O169" s="35"/>
      <c r="P169" s="35">
        <v>49.58</v>
      </c>
      <c r="Q169" s="35"/>
      <c r="R169" s="35"/>
      <c r="S169" s="36"/>
      <c r="T169" s="36"/>
      <c r="U169" s="31">
        <f t="shared" si="3"/>
        <v>0</v>
      </c>
    </row>
    <row r="170" spans="2:21" x14ac:dyDescent="0.2">
      <c r="B170" s="34" t="s">
        <v>303</v>
      </c>
      <c r="C170" s="37" t="s">
        <v>409</v>
      </c>
      <c r="D170" s="34" t="s">
        <v>97</v>
      </c>
      <c r="E170" s="34" t="s">
        <v>109</v>
      </c>
      <c r="F170" s="63">
        <v>7.7</v>
      </c>
      <c r="G170" s="35">
        <v>0</v>
      </c>
      <c r="H170" s="35"/>
      <c r="I170" s="35"/>
      <c r="J170" s="35"/>
      <c r="K170" s="35"/>
      <c r="L170" s="35"/>
      <c r="M170" s="35"/>
      <c r="N170" s="35"/>
      <c r="O170" s="35"/>
      <c r="P170" s="35">
        <v>7.7</v>
      </c>
      <c r="Q170" s="35"/>
      <c r="R170" s="35"/>
      <c r="S170" s="36"/>
      <c r="T170" s="36"/>
      <c r="U170" s="31">
        <f t="shared" si="3"/>
        <v>0</v>
      </c>
    </row>
    <row r="171" spans="2:21" x14ac:dyDescent="0.2">
      <c r="B171" s="34" t="s">
        <v>434</v>
      </c>
      <c r="C171" s="37" t="s">
        <v>402</v>
      </c>
      <c r="D171" s="34" t="s">
        <v>438</v>
      </c>
      <c r="E171" s="34" t="s">
        <v>439</v>
      </c>
      <c r="F171" s="63">
        <v>353.6</v>
      </c>
      <c r="G171" s="35">
        <v>13.6</v>
      </c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6">
        <v>340</v>
      </c>
      <c r="T171" s="36"/>
      <c r="U171" s="31"/>
    </row>
    <row r="172" spans="2:21" x14ac:dyDescent="0.2">
      <c r="B172" s="34" t="s">
        <v>426</v>
      </c>
      <c r="C172" s="37" t="s">
        <v>426</v>
      </c>
      <c r="D172" s="34" t="s">
        <v>436</v>
      </c>
      <c r="E172" s="34" t="s">
        <v>437</v>
      </c>
      <c r="F172" s="63">
        <v>50</v>
      </c>
      <c r="G172" s="35">
        <v>0</v>
      </c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6">
        <v>50</v>
      </c>
      <c r="T172" s="36"/>
      <c r="U172" s="31"/>
    </row>
    <row r="173" spans="2:21" x14ac:dyDescent="0.2">
      <c r="B173" s="34" t="s">
        <v>375</v>
      </c>
      <c r="C173" s="37" t="s">
        <v>426</v>
      </c>
      <c r="D173" s="34" t="s">
        <v>233</v>
      </c>
      <c r="E173" s="34" t="s">
        <v>410</v>
      </c>
      <c r="F173" s="63">
        <v>164.94</v>
      </c>
      <c r="G173" s="35">
        <v>27.49</v>
      </c>
      <c r="H173" s="35">
        <v>20.79</v>
      </c>
      <c r="I173" s="35">
        <v>116.66</v>
      </c>
      <c r="J173" s="35"/>
      <c r="K173" s="35"/>
      <c r="L173" s="35"/>
      <c r="M173" s="35"/>
      <c r="N173" s="35"/>
      <c r="O173" s="35"/>
      <c r="P173" s="35"/>
      <c r="Q173" s="35"/>
      <c r="R173" s="35"/>
      <c r="S173" s="36"/>
      <c r="T173" s="36"/>
      <c r="U173" s="31">
        <f t="shared" si="3"/>
        <v>0</v>
      </c>
    </row>
    <row r="174" spans="2:21" x14ac:dyDescent="0.2">
      <c r="B174" s="34" t="s">
        <v>373</v>
      </c>
      <c r="C174" s="37" t="s">
        <v>422</v>
      </c>
      <c r="D174" s="34" t="s">
        <v>95</v>
      </c>
      <c r="E174" s="34" t="s">
        <v>143</v>
      </c>
      <c r="F174" s="63">
        <v>64.62</v>
      </c>
      <c r="G174" s="35">
        <v>10.77</v>
      </c>
      <c r="H174" s="35">
        <v>53.85</v>
      </c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6"/>
      <c r="T174" s="36"/>
      <c r="U174" s="31">
        <f t="shared" si="3"/>
        <v>0</v>
      </c>
    </row>
    <row r="175" spans="2:21" x14ac:dyDescent="0.2">
      <c r="B175" s="34" t="s">
        <v>345</v>
      </c>
      <c r="C175" s="37" t="s">
        <v>455</v>
      </c>
      <c r="D175" s="34" t="s">
        <v>423</v>
      </c>
      <c r="E175" s="34" t="s">
        <v>425</v>
      </c>
      <c r="F175" s="63">
        <v>10.82</v>
      </c>
      <c r="G175" s="35">
        <v>1.8</v>
      </c>
      <c r="H175" s="35"/>
      <c r="I175" s="35"/>
      <c r="J175" s="35"/>
      <c r="K175" s="35"/>
      <c r="L175" s="35">
        <v>9.02</v>
      </c>
      <c r="M175" s="35"/>
      <c r="N175" s="35"/>
      <c r="O175" s="35"/>
      <c r="P175" s="35"/>
      <c r="Q175" s="35"/>
      <c r="R175" s="35"/>
      <c r="S175" s="36"/>
      <c r="T175" s="36"/>
      <c r="U175" s="31">
        <f t="shared" si="3"/>
        <v>0</v>
      </c>
    </row>
    <row r="176" spans="2:21" x14ac:dyDescent="0.2">
      <c r="B176" s="34" t="s">
        <v>404</v>
      </c>
      <c r="C176" s="37" t="s">
        <v>455</v>
      </c>
      <c r="D176" s="34" t="s">
        <v>423</v>
      </c>
      <c r="E176" s="34" t="s">
        <v>424</v>
      </c>
      <c r="F176" s="63">
        <v>78.09</v>
      </c>
      <c r="G176" s="35">
        <v>13.01</v>
      </c>
      <c r="H176" s="35"/>
      <c r="I176" s="35"/>
      <c r="J176" s="35"/>
      <c r="K176" s="35"/>
      <c r="L176" s="35">
        <v>65.08</v>
      </c>
      <c r="M176" s="35"/>
      <c r="N176" s="35"/>
      <c r="O176" s="35"/>
      <c r="P176" s="35"/>
      <c r="Q176" s="35"/>
      <c r="R176" s="35"/>
      <c r="S176" s="36"/>
      <c r="T176" s="36"/>
      <c r="U176" s="31">
        <f t="shared" si="3"/>
        <v>0</v>
      </c>
    </row>
    <row r="177" spans="2:21" x14ac:dyDescent="0.2">
      <c r="B177" s="34" t="s">
        <v>416</v>
      </c>
      <c r="C177" s="37" t="s">
        <v>455</v>
      </c>
      <c r="D177" s="34" t="s">
        <v>90</v>
      </c>
      <c r="E177" s="34" t="s">
        <v>133</v>
      </c>
      <c r="F177" s="63">
        <v>739.2</v>
      </c>
      <c r="G177" s="35">
        <v>123.2</v>
      </c>
      <c r="H177" s="35"/>
      <c r="I177" s="35"/>
      <c r="J177" s="35"/>
      <c r="K177" s="35"/>
      <c r="L177" s="35"/>
      <c r="M177" s="35"/>
      <c r="N177" s="35"/>
      <c r="O177" s="35">
        <v>616</v>
      </c>
      <c r="P177" s="35"/>
      <c r="Q177" s="35"/>
      <c r="R177" s="35"/>
      <c r="S177" s="36"/>
      <c r="T177" s="36"/>
      <c r="U177" s="31">
        <f t="shared" si="3"/>
        <v>0</v>
      </c>
    </row>
    <row r="178" spans="2:21" x14ac:dyDescent="0.2">
      <c r="B178" s="34" t="s">
        <v>426</v>
      </c>
      <c r="C178" s="37" t="s">
        <v>427</v>
      </c>
      <c r="D178" s="34" t="s">
        <v>197</v>
      </c>
      <c r="E178" s="34" t="s">
        <v>316</v>
      </c>
      <c r="F178" s="63">
        <v>53.01</v>
      </c>
      <c r="G178" s="35">
        <v>2.52</v>
      </c>
      <c r="H178" s="35">
        <v>50.49</v>
      </c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6"/>
      <c r="T178" s="36"/>
      <c r="U178" s="31">
        <f t="shared" si="3"/>
        <v>0</v>
      </c>
    </row>
    <row r="179" spans="2:21" x14ac:dyDescent="0.2">
      <c r="B179" s="34" t="s">
        <v>426</v>
      </c>
      <c r="C179" s="37" t="s">
        <v>427</v>
      </c>
      <c r="D179" s="34" t="s">
        <v>209</v>
      </c>
      <c r="E179" s="34" t="s">
        <v>317</v>
      </c>
      <c r="F179" s="63">
        <v>58.17</v>
      </c>
      <c r="G179" s="35">
        <v>2.77</v>
      </c>
      <c r="H179" s="35"/>
      <c r="I179" s="35"/>
      <c r="J179" s="35"/>
      <c r="K179" s="35"/>
      <c r="L179" s="35"/>
      <c r="M179" s="35"/>
      <c r="N179" s="35"/>
      <c r="O179" s="35"/>
      <c r="P179" s="35">
        <v>55.4</v>
      </c>
      <c r="Q179" s="35"/>
      <c r="R179" s="35"/>
      <c r="S179" s="36"/>
      <c r="T179" s="36"/>
      <c r="U179" s="31">
        <f t="shared" si="3"/>
        <v>0</v>
      </c>
    </row>
    <row r="180" spans="2:21" x14ac:dyDescent="0.2">
      <c r="B180" s="34" t="s">
        <v>422</v>
      </c>
      <c r="C180" s="37" t="s">
        <v>495</v>
      </c>
      <c r="D180" s="34" t="s">
        <v>224</v>
      </c>
      <c r="E180" s="34" t="s">
        <v>123</v>
      </c>
      <c r="F180" s="63">
        <v>711.76</v>
      </c>
      <c r="G180" s="35">
        <v>33.89</v>
      </c>
      <c r="H180" s="35"/>
      <c r="I180" s="35"/>
      <c r="J180" s="35"/>
      <c r="K180" s="35"/>
      <c r="L180" s="35">
        <v>677.87</v>
      </c>
      <c r="M180" s="35"/>
      <c r="N180" s="35"/>
      <c r="O180" s="35"/>
      <c r="P180" s="35"/>
      <c r="Q180" s="35"/>
      <c r="R180" s="35"/>
      <c r="S180" s="36"/>
      <c r="T180" s="36"/>
      <c r="U180" s="31">
        <f t="shared" si="3"/>
        <v>0</v>
      </c>
    </row>
    <row r="181" spans="2:21" x14ac:dyDescent="0.2">
      <c r="B181" s="34" t="s">
        <v>422</v>
      </c>
      <c r="C181" s="37" t="s">
        <v>495</v>
      </c>
      <c r="D181" s="34" t="s">
        <v>224</v>
      </c>
      <c r="E181" s="34" t="s">
        <v>123</v>
      </c>
      <c r="F181" s="63">
        <v>-476.94</v>
      </c>
      <c r="G181" s="35">
        <v>-22.71</v>
      </c>
      <c r="H181" s="35"/>
      <c r="I181" s="35"/>
      <c r="J181" s="35"/>
      <c r="K181" s="35"/>
      <c r="L181" s="35">
        <v>-454.23</v>
      </c>
      <c r="M181" s="35"/>
      <c r="N181" s="35"/>
      <c r="O181" s="35"/>
      <c r="P181" s="35"/>
      <c r="Q181" s="35"/>
      <c r="R181" s="35"/>
      <c r="S181" s="36"/>
      <c r="T181" s="36"/>
      <c r="U181" s="31">
        <f t="shared" si="3"/>
        <v>0</v>
      </c>
    </row>
    <row r="182" spans="2:21" x14ac:dyDescent="0.2">
      <c r="B182" s="34" t="s">
        <v>428</v>
      </c>
      <c r="C182" s="37" t="s">
        <v>455</v>
      </c>
      <c r="D182" s="34" t="s">
        <v>233</v>
      </c>
      <c r="E182" s="34" t="s">
        <v>429</v>
      </c>
      <c r="F182" s="63">
        <v>15.95</v>
      </c>
      <c r="G182" s="35">
        <v>2.66</v>
      </c>
      <c r="H182" s="35">
        <v>13.29</v>
      </c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6"/>
      <c r="T182" s="36"/>
      <c r="U182" s="31">
        <f t="shared" si="3"/>
        <v>0</v>
      </c>
    </row>
    <row r="183" spans="2:21" x14ac:dyDescent="0.2">
      <c r="B183" s="34" t="s">
        <v>430</v>
      </c>
      <c r="C183" s="37" t="s">
        <v>455</v>
      </c>
      <c r="D183" s="34" t="s">
        <v>233</v>
      </c>
      <c r="E183" s="34" t="s">
        <v>431</v>
      </c>
      <c r="F183" s="63">
        <v>3.33</v>
      </c>
      <c r="G183" s="35">
        <v>0.55000000000000004</v>
      </c>
      <c r="H183" s="35"/>
      <c r="I183" s="35">
        <v>2.78</v>
      </c>
      <c r="J183" s="35"/>
      <c r="K183" s="35"/>
      <c r="L183" s="35"/>
      <c r="M183" s="35"/>
      <c r="N183" s="35"/>
      <c r="O183" s="35"/>
      <c r="P183" s="35"/>
      <c r="Q183" s="35"/>
      <c r="R183" s="35"/>
      <c r="S183" s="36"/>
      <c r="T183" s="36"/>
      <c r="U183" s="31">
        <f t="shared" si="3"/>
        <v>0</v>
      </c>
    </row>
    <row r="184" spans="2:21" x14ac:dyDescent="0.2">
      <c r="B184" s="34" t="s">
        <v>432</v>
      </c>
      <c r="C184" s="37" t="s">
        <v>455</v>
      </c>
      <c r="D184" s="34" t="s">
        <v>233</v>
      </c>
      <c r="E184" s="34" t="s">
        <v>433</v>
      </c>
      <c r="F184" s="63">
        <v>10</v>
      </c>
      <c r="G184" s="35">
        <v>1.67</v>
      </c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6">
        <v>8.33</v>
      </c>
      <c r="T184" s="36"/>
      <c r="U184" s="31">
        <f t="shared" si="3"/>
        <v>0</v>
      </c>
    </row>
    <row r="185" spans="2:21" x14ac:dyDescent="0.2">
      <c r="B185" s="34" t="s">
        <v>434</v>
      </c>
      <c r="C185" s="37" t="s">
        <v>455</v>
      </c>
      <c r="D185" s="34" t="s">
        <v>238</v>
      </c>
      <c r="E185" s="34" t="s">
        <v>435</v>
      </c>
      <c r="F185" s="63">
        <v>136.76</v>
      </c>
      <c r="G185" s="35">
        <v>22.79</v>
      </c>
      <c r="H185" s="35"/>
      <c r="I185" s="35"/>
      <c r="J185" s="35"/>
      <c r="K185" s="35"/>
      <c r="L185" s="35">
        <v>113.97</v>
      </c>
      <c r="M185" s="35"/>
      <c r="N185" s="35"/>
      <c r="O185" s="35"/>
      <c r="P185" s="35"/>
      <c r="Q185" s="35"/>
      <c r="R185" s="35"/>
      <c r="S185" s="36"/>
      <c r="T185" s="36"/>
      <c r="U185" s="31">
        <f t="shared" si="3"/>
        <v>0</v>
      </c>
    </row>
    <row r="186" spans="2:21" x14ac:dyDescent="0.2">
      <c r="B186" s="34" t="s">
        <v>378</v>
      </c>
      <c r="C186" s="37" t="s">
        <v>451</v>
      </c>
      <c r="D186" s="34" t="s">
        <v>97</v>
      </c>
      <c r="E186" s="34" t="s">
        <v>442</v>
      </c>
      <c r="F186" s="63">
        <v>59.43</v>
      </c>
      <c r="G186" s="35"/>
      <c r="H186" s="35"/>
      <c r="I186" s="35"/>
      <c r="J186" s="35"/>
      <c r="K186" s="35"/>
      <c r="L186" s="35"/>
      <c r="M186" s="35"/>
      <c r="N186" s="35"/>
      <c r="O186" s="35"/>
      <c r="P186" s="35">
        <v>59.43</v>
      </c>
      <c r="Q186" s="35"/>
      <c r="R186" s="35"/>
      <c r="S186" s="36"/>
      <c r="T186" s="36"/>
      <c r="U186" s="31">
        <f t="shared" si="3"/>
        <v>0</v>
      </c>
    </row>
    <row r="187" spans="2:21" x14ac:dyDescent="0.2">
      <c r="B187" s="34" t="s">
        <v>427</v>
      </c>
      <c r="C187" s="37" t="s">
        <v>455</v>
      </c>
      <c r="D187" s="34" t="s">
        <v>83</v>
      </c>
      <c r="E187" s="34" t="s">
        <v>84</v>
      </c>
      <c r="F187" s="63">
        <v>40</v>
      </c>
      <c r="G187" s="32">
        <v>6.67</v>
      </c>
      <c r="H187" s="32"/>
      <c r="I187" s="32"/>
      <c r="J187" s="32"/>
      <c r="K187" s="32"/>
      <c r="L187" s="32"/>
      <c r="M187" s="32"/>
      <c r="N187" s="32"/>
      <c r="O187" s="32">
        <v>33.33</v>
      </c>
      <c r="P187" s="32"/>
      <c r="Q187" s="35"/>
      <c r="R187" s="35"/>
      <c r="S187" s="36"/>
      <c r="T187" s="36"/>
      <c r="U187" s="31">
        <f t="shared" si="3"/>
        <v>0</v>
      </c>
    </row>
    <row r="188" spans="2:21" x14ac:dyDescent="0.2">
      <c r="B188" s="34" t="s">
        <v>426</v>
      </c>
      <c r="C188" s="37" t="s">
        <v>455</v>
      </c>
      <c r="D188" s="34" t="s">
        <v>83</v>
      </c>
      <c r="E188" s="34" t="s">
        <v>444</v>
      </c>
      <c r="F188" s="63">
        <v>8.4499999999999993</v>
      </c>
      <c r="G188" s="32">
        <v>1.41</v>
      </c>
      <c r="H188" s="32"/>
      <c r="I188" s="32">
        <v>7.04</v>
      </c>
      <c r="J188" s="32"/>
      <c r="K188" s="32"/>
      <c r="L188" s="32"/>
      <c r="M188" s="32"/>
      <c r="N188" s="32"/>
      <c r="O188" s="32"/>
      <c r="P188" s="32"/>
      <c r="Q188" s="35"/>
      <c r="R188" s="35"/>
      <c r="S188" s="36"/>
      <c r="T188" s="36"/>
      <c r="U188" s="31">
        <f t="shared" si="3"/>
        <v>0</v>
      </c>
    </row>
    <row r="189" spans="2:21" x14ac:dyDescent="0.2">
      <c r="B189" s="34" t="s">
        <v>451</v>
      </c>
      <c r="C189" s="37" t="s">
        <v>455</v>
      </c>
      <c r="D189" s="34" t="s">
        <v>85</v>
      </c>
      <c r="E189" s="34" t="s">
        <v>450</v>
      </c>
      <c r="F189" s="63">
        <v>292</v>
      </c>
      <c r="G189" s="76"/>
      <c r="H189" s="35">
        <v>32</v>
      </c>
      <c r="I189" s="75"/>
      <c r="J189" s="75"/>
      <c r="K189" s="75"/>
      <c r="L189" s="75"/>
      <c r="M189" s="75"/>
      <c r="N189" s="75"/>
      <c r="O189" s="76"/>
      <c r="P189" s="76"/>
      <c r="Q189" s="35"/>
      <c r="R189" s="35"/>
      <c r="S189" s="36">
        <v>260</v>
      </c>
      <c r="T189" s="36"/>
      <c r="U189" s="31">
        <f t="shared" si="3"/>
        <v>0</v>
      </c>
    </row>
    <row r="190" spans="2:21" x14ac:dyDescent="0.2">
      <c r="B190" s="34" t="s">
        <v>451</v>
      </c>
      <c r="C190" s="37" t="s">
        <v>455</v>
      </c>
      <c r="D190" s="34" t="s">
        <v>85</v>
      </c>
      <c r="E190" s="34" t="s">
        <v>449</v>
      </c>
      <c r="F190" s="65">
        <v>920</v>
      </c>
      <c r="G190" s="35">
        <v>0</v>
      </c>
      <c r="H190" s="35"/>
      <c r="I190" s="35"/>
      <c r="J190" s="35"/>
      <c r="K190" s="35">
        <v>920</v>
      </c>
      <c r="L190" s="35"/>
      <c r="M190" s="35"/>
      <c r="N190" s="35"/>
      <c r="O190" s="35"/>
      <c r="P190" s="35"/>
      <c r="Q190" s="35"/>
      <c r="R190" s="35"/>
      <c r="S190" s="36"/>
      <c r="T190" s="36"/>
      <c r="U190" s="31">
        <f t="shared" si="3"/>
        <v>0</v>
      </c>
    </row>
    <row r="191" spans="2:21" x14ac:dyDescent="0.2">
      <c r="B191" s="34" t="s">
        <v>451</v>
      </c>
      <c r="C191" s="37" t="s">
        <v>455</v>
      </c>
      <c r="D191" s="34" t="s">
        <v>89</v>
      </c>
      <c r="E191" s="34" t="s">
        <v>452</v>
      </c>
      <c r="F191" s="65">
        <v>820</v>
      </c>
      <c r="G191" s="35"/>
      <c r="H191" s="35">
        <v>820</v>
      </c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6"/>
      <c r="T191" s="36"/>
      <c r="U191" s="31">
        <f t="shared" si="3"/>
        <v>0</v>
      </c>
    </row>
    <row r="192" spans="2:21" x14ac:dyDescent="0.2">
      <c r="B192" s="34" t="s">
        <v>420</v>
      </c>
      <c r="C192" s="37" t="s">
        <v>455</v>
      </c>
      <c r="D192" s="34" t="s">
        <v>276</v>
      </c>
      <c r="E192" s="34" t="s">
        <v>494</v>
      </c>
      <c r="F192" s="65">
        <v>100.8</v>
      </c>
      <c r="G192" s="35">
        <v>0</v>
      </c>
      <c r="H192" s="35"/>
      <c r="I192" s="35"/>
      <c r="J192" s="35"/>
      <c r="K192" s="35"/>
      <c r="L192" s="35"/>
      <c r="M192" s="35"/>
      <c r="N192" s="35"/>
      <c r="O192" s="35"/>
      <c r="P192" s="35">
        <v>100.8</v>
      </c>
      <c r="Q192" s="35"/>
      <c r="R192" s="35"/>
      <c r="S192" s="36"/>
      <c r="T192" s="36"/>
      <c r="U192" s="31"/>
    </row>
    <row r="193" spans="2:21" x14ac:dyDescent="0.2">
      <c r="B193" s="34" t="s">
        <v>453</v>
      </c>
      <c r="C193" s="37" t="s">
        <v>469</v>
      </c>
      <c r="D193" s="34" t="s">
        <v>95</v>
      </c>
      <c r="E193" s="34" t="s">
        <v>143</v>
      </c>
      <c r="F193" s="65">
        <v>64.62</v>
      </c>
      <c r="G193" s="35">
        <v>10.77</v>
      </c>
      <c r="H193" s="35">
        <v>53.85</v>
      </c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6"/>
      <c r="T193" s="36"/>
      <c r="U193" s="31">
        <f t="shared" si="3"/>
        <v>0</v>
      </c>
    </row>
    <row r="194" spans="2:21" x14ac:dyDescent="0.2">
      <c r="B194" s="34" t="s">
        <v>453</v>
      </c>
      <c r="C194" s="37" t="s">
        <v>477</v>
      </c>
      <c r="D194" s="34" t="s">
        <v>97</v>
      </c>
      <c r="E194" s="34" t="s">
        <v>454</v>
      </c>
      <c r="F194" s="65">
        <v>11.55</v>
      </c>
      <c r="G194" s="35"/>
      <c r="H194" s="35"/>
      <c r="I194" s="35"/>
      <c r="J194" s="35"/>
      <c r="K194" s="35"/>
      <c r="L194" s="35"/>
      <c r="M194" s="35"/>
      <c r="N194" s="35"/>
      <c r="O194" s="35"/>
      <c r="P194" s="35">
        <v>11.55</v>
      </c>
      <c r="Q194" s="35"/>
      <c r="R194" s="35"/>
      <c r="S194" s="36"/>
      <c r="T194" s="36"/>
      <c r="U194" s="31">
        <f t="shared" si="3"/>
        <v>0</v>
      </c>
    </row>
    <row r="195" spans="2:21" x14ac:dyDescent="0.2">
      <c r="B195" s="34" t="s">
        <v>455</v>
      </c>
      <c r="C195" s="37" t="s">
        <v>455</v>
      </c>
      <c r="D195" s="34" t="s">
        <v>456</v>
      </c>
      <c r="E195" s="34" t="s">
        <v>457</v>
      </c>
      <c r="F195" s="65">
        <v>67</v>
      </c>
      <c r="G195" s="35">
        <v>11</v>
      </c>
      <c r="H195" s="35"/>
      <c r="I195" s="35">
        <v>56</v>
      </c>
      <c r="J195" s="35"/>
      <c r="K195" s="35"/>
      <c r="L195" s="35"/>
      <c r="M195" s="35"/>
      <c r="N195" s="35"/>
      <c r="O195" s="35"/>
      <c r="P195" s="35"/>
      <c r="Q195" s="35"/>
      <c r="R195" s="35"/>
      <c r="S195" s="36"/>
      <c r="T195" s="36"/>
      <c r="U195" s="31">
        <f t="shared" si="3"/>
        <v>0</v>
      </c>
    </row>
    <row r="196" spans="2:21" x14ac:dyDescent="0.2">
      <c r="B196" s="34" t="s">
        <v>455</v>
      </c>
      <c r="C196" s="37" t="s">
        <v>526</v>
      </c>
      <c r="D196" s="34" t="s">
        <v>233</v>
      </c>
      <c r="E196" s="34" t="s">
        <v>458</v>
      </c>
      <c r="F196" s="65">
        <v>256.49</v>
      </c>
      <c r="G196" s="35">
        <v>42.75</v>
      </c>
      <c r="H196" s="35"/>
      <c r="I196" s="35"/>
      <c r="J196" s="35">
        <v>213.74</v>
      </c>
      <c r="K196" s="35"/>
      <c r="L196" s="35"/>
      <c r="M196" s="35"/>
      <c r="N196" s="35"/>
      <c r="O196" s="35"/>
      <c r="P196" s="35"/>
      <c r="Q196" s="35"/>
      <c r="R196" s="35"/>
      <c r="S196" s="36"/>
      <c r="T196" s="36"/>
      <c r="U196" s="31">
        <f t="shared" si="3"/>
        <v>0</v>
      </c>
    </row>
    <row r="197" spans="2:21" x14ac:dyDescent="0.2">
      <c r="B197" s="34" t="s">
        <v>459</v>
      </c>
      <c r="C197" s="37" t="s">
        <v>490</v>
      </c>
      <c r="D197" s="34" t="s">
        <v>201</v>
      </c>
      <c r="E197" s="34" t="s">
        <v>460</v>
      </c>
      <c r="F197" s="65">
        <v>253.04</v>
      </c>
      <c r="G197" s="35"/>
      <c r="H197" s="35"/>
      <c r="I197" s="35"/>
      <c r="J197" s="35"/>
      <c r="K197" s="35"/>
      <c r="L197" s="35">
        <v>253.04</v>
      </c>
      <c r="M197" s="35"/>
      <c r="N197" s="35"/>
      <c r="O197" s="35"/>
      <c r="P197" s="35"/>
      <c r="Q197" s="35"/>
      <c r="R197" s="35"/>
      <c r="S197" s="36"/>
      <c r="T197" s="36"/>
      <c r="U197" s="31">
        <f t="shared" si="3"/>
        <v>0</v>
      </c>
    </row>
    <row r="198" spans="2:21" x14ac:dyDescent="0.2">
      <c r="B198" s="34" t="s">
        <v>459</v>
      </c>
      <c r="C198" s="37" t="s">
        <v>490</v>
      </c>
      <c r="D198" s="34" t="s">
        <v>201</v>
      </c>
      <c r="E198" s="34" t="s">
        <v>497</v>
      </c>
      <c r="F198" s="65">
        <v>179.71</v>
      </c>
      <c r="G198" s="35"/>
      <c r="H198" s="35"/>
      <c r="I198" s="35">
        <v>179.71</v>
      </c>
      <c r="J198" s="35"/>
      <c r="K198" s="35"/>
      <c r="L198" s="35"/>
      <c r="M198" s="35"/>
      <c r="N198" s="35"/>
      <c r="O198" s="35"/>
      <c r="P198" s="35"/>
      <c r="Q198" s="35"/>
      <c r="R198" s="35"/>
      <c r="S198" s="36"/>
      <c r="T198" s="36"/>
      <c r="U198" s="31"/>
    </row>
    <row r="199" spans="2:21" x14ac:dyDescent="0.2">
      <c r="B199" s="34" t="s">
        <v>459</v>
      </c>
      <c r="C199" s="37" t="s">
        <v>490</v>
      </c>
      <c r="D199" s="34" t="s">
        <v>201</v>
      </c>
      <c r="E199" s="34" t="s">
        <v>461</v>
      </c>
      <c r="F199" s="65">
        <v>19.53</v>
      </c>
      <c r="G199" s="35"/>
      <c r="H199" s="35">
        <v>19.53</v>
      </c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6"/>
      <c r="T199" s="36"/>
      <c r="U199" s="31">
        <f t="shared" si="3"/>
        <v>0</v>
      </c>
    </row>
    <row r="200" spans="2:21" x14ac:dyDescent="0.2">
      <c r="B200" s="34" t="s">
        <v>462</v>
      </c>
      <c r="C200" s="37" t="s">
        <v>526</v>
      </c>
      <c r="D200" s="34" t="s">
        <v>238</v>
      </c>
      <c r="E200" s="34" t="s">
        <v>463</v>
      </c>
      <c r="F200" s="65">
        <v>16.989999999999998</v>
      </c>
      <c r="G200" s="35">
        <v>2.83</v>
      </c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6">
        <v>14.16</v>
      </c>
      <c r="T200" s="36"/>
      <c r="U200" s="31">
        <f t="shared" si="3"/>
        <v>0</v>
      </c>
    </row>
    <row r="201" spans="2:21" x14ac:dyDescent="0.2">
      <c r="B201" s="34" t="s">
        <v>462</v>
      </c>
      <c r="C201" s="37" t="s">
        <v>526</v>
      </c>
      <c r="D201" s="34" t="s">
        <v>238</v>
      </c>
      <c r="E201" s="34" t="s">
        <v>464</v>
      </c>
      <c r="F201" s="65">
        <v>8.5</v>
      </c>
      <c r="G201" s="35">
        <v>1.42</v>
      </c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6">
        <v>7.08</v>
      </c>
      <c r="T201" s="36"/>
      <c r="U201" s="31">
        <f t="shared" si="3"/>
        <v>0</v>
      </c>
    </row>
    <row r="202" spans="2:21" x14ac:dyDescent="0.2">
      <c r="B202" s="34" t="s">
        <v>465</v>
      </c>
      <c r="C202" s="37" t="s">
        <v>491</v>
      </c>
      <c r="D202" s="34" t="s">
        <v>466</v>
      </c>
      <c r="E202" s="34" t="s">
        <v>467</v>
      </c>
      <c r="F202" s="65">
        <v>49.57</v>
      </c>
      <c r="G202" s="35">
        <v>2.36</v>
      </c>
      <c r="H202" s="35">
        <v>47.21</v>
      </c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6"/>
      <c r="T202" s="36"/>
      <c r="U202" s="31">
        <f t="shared" si="3"/>
        <v>0</v>
      </c>
    </row>
    <row r="203" spans="2:21" x14ac:dyDescent="0.2">
      <c r="B203" s="34" t="s">
        <v>465</v>
      </c>
      <c r="C203" s="37" t="s">
        <v>491</v>
      </c>
      <c r="D203" s="34" t="s">
        <v>466</v>
      </c>
      <c r="E203" s="34" t="s">
        <v>468</v>
      </c>
      <c r="F203" s="65">
        <v>44.46</v>
      </c>
      <c r="G203" s="35">
        <v>2.12</v>
      </c>
      <c r="H203" s="35"/>
      <c r="I203" s="35"/>
      <c r="J203" s="35"/>
      <c r="K203" s="35"/>
      <c r="L203" s="35"/>
      <c r="M203" s="35"/>
      <c r="N203" s="35"/>
      <c r="O203" s="35"/>
      <c r="P203" s="35">
        <v>42.34</v>
      </c>
      <c r="Q203" s="35"/>
      <c r="R203" s="35"/>
      <c r="S203" s="36"/>
      <c r="T203" s="36"/>
      <c r="U203" s="31">
        <f t="shared" si="3"/>
        <v>0</v>
      </c>
    </row>
    <row r="204" spans="2:21" x14ac:dyDescent="0.2">
      <c r="B204" s="34" t="s">
        <v>469</v>
      </c>
      <c r="C204" s="37" t="s">
        <v>526</v>
      </c>
      <c r="D204" s="34" t="s">
        <v>233</v>
      </c>
      <c r="E204" s="34" t="s">
        <v>470</v>
      </c>
      <c r="F204" s="65">
        <v>2.5</v>
      </c>
      <c r="G204" s="35">
        <v>0.42</v>
      </c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6">
        <v>2.08</v>
      </c>
      <c r="T204" s="36"/>
      <c r="U204" s="31">
        <f t="shared" si="3"/>
        <v>0</v>
      </c>
    </row>
    <row r="205" spans="2:21" x14ac:dyDescent="0.2">
      <c r="B205" s="34" t="s">
        <v>469</v>
      </c>
      <c r="C205" s="37" t="s">
        <v>526</v>
      </c>
      <c r="D205" s="34" t="s">
        <v>471</v>
      </c>
      <c r="E205" s="34" t="s">
        <v>472</v>
      </c>
      <c r="F205" s="65">
        <v>79.95</v>
      </c>
      <c r="G205" s="35">
        <v>13.33</v>
      </c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6">
        <v>66.62</v>
      </c>
      <c r="T205" s="36"/>
      <c r="U205" s="31">
        <f t="shared" si="3"/>
        <v>0</v>
      </c>
    </row>
    <row r="206" spans="2:21" x14ac:dyDescent="0.2">
      <c r="B206" s="34" t="s">
        <v>473</v>
      </c>
      <c r="C206" s="37" t="s">
        <v>526</v>
      </c>
      <c r="D206" s="34" t="s">
        <v>85</v>
      </c>
      <c r="E206" s="34" t="s">
        <v>474</v>
      </c>
      <c r="F206" s="65">
        <v>920</v>
      </c>
      <c r="G206" s="35">
        <v>0</v>
      </c>
      <c r="H206" s="35"/>
      <c r="I206" s="35"/>
      <c r="J206" s="35"/>
      <c r="K206" s="35">
        <v>920</v>
      </c>
      <c r="L206" s="35"/>
      <c r="M206" s="35"/>
      <c r="N206" s="35"/>
      <c r="O206" s="35"/>
      <c r="P206" s="35"/>
      <c r="Q206" s="35"/>
      <c r="R206" s="35"/>
      <c r="S206" s="36"/>
      <c r="T206" s="36"/>
      <c r="U206" s="31">
        <f t="shared" si="3"/>
        <v>0</v>
      </c>
    </row>
    <row r="207" spans="2:21" x14ac:dyDescent="0.2">
      <c r="B207" s="34" t="s">
        <v>473</v>
      </c>
      <c r="C207" s="37" t="s">
        <v>526</v>
      </c>
      <c r="D207" s="34" t="s">
        <v>90</v>
      </c>
      <c r="E207" s="34" t="s">
        <v>133</v>
      </c>
      <c r="F207" s="65">
        <v>739.2</v>
      </c>
      <c r="G207" s="35">
        <v>123.2</v>
      </c>
      <c r="H207" s="35"/>
      <c r="I207" s="35"/>
      <c r="J207" s="35"/>
      <c r="K207" s="35"/>
      <c r="L207" s="35"/>
      <c r="M207" s="35"/>
      <c r="N207" s="35"/>
      <c r="O207" s="35">
        <v>616</v>
      </c>
      <c r="P207" s="35"/>
      <c r="Q207" s="35"/>
      <c r="R207" s="35"/>
      <c r="S207" s="36"/>
      <c r="T207" s="36"/>
      <c r="U207" s="31">
        <f t="shared" si="3"/>
        <v>0</v>
      </c>
    </row>
    <row r="208" spans="2:21" x14ac:dyDescent="0.2">
      <c r="B208" s="34" t="s">
        <v>475</v>
      </c>
      <c r="C208" s="37" t="s">
        <v>526</v>
      </c>
      <c r="D208" s="34" t="s">
        <v>238</v>
      </c>
      <c r="E208" s="34" t="s">
        <v>476</v>
      </c>
      <c r="F208" s="65">
        <v>78</v>
      </c>
      <c r="G208" s="35">
        <v>0</v>
      </c>
      <c r="H208" s="35"/>
      <c r="I208" s="35"/>
      <c r="J208" s="35">
        <v>78</v>
      </c>
      <c r="K208" s="35"/>
      <c r="L208" s="35"/>
      <c r="M208" s="35"/>
      <c r="N208" s="35"/>
      <c r="O208" s="35"/>
      <c r="P208" s="35"/>
      <c r="Q208" s="35"/>
      <c r="R208" s="35"/>
      <c r="S208" s="36"/>
      <c r="T208" s="36"/>
      <c r="U208" s="31">
        <f t="shared" si="3"/>
        <v>0</v>
      </c>
    </row>
    <row r="209" spans="2:21" x14ac:dyDescent="0.2">
      <c r="B209" s="34" t="s">
        <v>477</v>
      </c>
      <c r="C209" s="37" t="s">
        <v>526</v>
      </c>
      <c r="D209" s="34" t="s">
        <v>89</v>
      </c>
      <c r="E209" s="34" t="s">
        <v>478</v>
      </c>
      <c r="F209" s="65">
        <v>375</v>
      </c>
      <c r="G209" s="35">
        <v>0</v>
      </c>
      <c r="H209" s="35">
        <v>375</v>
      </c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6"/>
      <c r="T209" s="36"/>
      <c r="U209" s="31">
        <f t="shared" si="3"/>
        <v>0</v>
      </c>
    </row>
    <row r="210" spans="2:21" x14ac:dyDescent="0.2">
      <c r="B210" s="34" t="s">
        <v>496</v>
      </c>
      <c r="C210" s="37" t="s">
        <v>526</v>
      </c>
      <c r="D210" s="34" t="s">
        <v>492</v>
      </c>
      <c r="E210" s="34" t="s">
        <v>493</v>
      </c>
      <c r="F210" s="65">
        <v>732.13</v>
      </c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6"/>
      <c r="T210" s="36">
        <v>732.13</v>
      </c>
      <c r="U210" s="31">
        <f t="shared" ref="U210" si="4">F210-(SUM(G210:T210))</f>
        <v>0</v>
      </c>
    </row>
    <row r="211" spans="2:21" x14ac:dyDescent="0.2">
      <c r="B211" s="34" t="s">
        <v>451</v>
      </c>
      <c r="C211" s="37" t="s">
        <v>560</v>
      </c>
      <c r="D211" s="34" t="s">
        <v>90</v>
      </c>
      <c r="E211" s="34" t="s">
        <v>504</v>
      </c>
      <c r="F211" s="65">
        <v>662.4</v>
      </c>
      <c r="G211" s="35">
        <v>110.4</v>
      </c>
      <c r="H211" s="35"/>
      <c r="I211" s="35"/>
      <c r="J211" s="35"/>
      <c r="K211" s="35"/>
      <c r="L211" s="35"/>
      <c r="M211" s="35"/>
      <c r="N211" s="35"/>
      <c r="O211" s="35">
        <v>552</v>
      </c>
      <c r="P211" s="35"/>
      <c r="Q211" s="35"/>
      <c r="R211" s="35"/>
      <c r="S211" s="36"/>
      <c r="T211" s="36"/>
      <c r="U211" s="31"/>
    </row>
    <row r="212" spans="2:21" x14ac:dyDescent="0.2">
      <c r="B212" s="34" t="s">
        <v>496</v>
      </c>
      <c r="C212" s="37" t="s">
        <v>527</v>
      </c>
      <c r="D212" s="34" t="s">
        <v>95</v>
      </c>
      <c r="E212" s="34" t="s">
        <v>143</v>
      </c>
      <c r="F212" s="65">
        <v>78.06</v>
      </c>
      <c r="G212" s="35">
        <v>13.01</v>
      </c>
      <c r="H212" s="35">
        <v>65.05</v>
      </c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6"/>
      <c r="T212" s="36"/>
      <c r="U212" s="31"/>
    </row>
    <row r="213" spans="2:21" x14ac:dyDescent="0.2">
      <c r="B213" s="34" t="s">
        <v>505</v>
      </c>
      <c r="C213" s="37" t="s">
        <v>560</v>
      </c>
      <c r="D213" s="34" t="s">
        <v>104</v>
      </c>
      <c r="E213" s="34" t="s">
        <v>506</v>
      </c>
      <c r="F213" s="65">
        <v>67.66</v>
      </c>
      <c r="G213" s="35">
        <v>11.28</v>
      </c>
      <c r="H213" s="35"/>
      <c r="I213" s="35"/>
      <c r="J213" s="35"/>
      <c r="K213" s="35"/>
      <c r="L213" s="35">
        <v>56.38</v>
      </c>
      <c r="M213" s="35"/>
      <c r="N213" s="35"/>
      <c r="O213" s="35"/>
      <c r="P213" s="35"/>
      <c r="Q213" s="35"/>
      <c r="R213" s="35"/>
      <c r="S213" s="36"/>
      <c r="T213" s="36"/>
      <c r="U213" s="31"/>
    </row>
    <row r="214" spans="2:21" x14ac:dyDescent="0.2">
      <c r="B214" s="34" t="s">
        <v>505</v>
      </c>
      <c r="C214" s="37" t="s">
        <v>560</v>
      </c>
      <c r="D214" s="34" t="s">
        <v>233</v>
      </c>
      <c r="E214" s="34" t="s">
        <v>507</v>
      </c>
      <c r="F214" s="65">
        <v>29.59</v>
      </c>
      <c r="G214" s="35">
        <v>4.93</v>
      </c>
      <c r="H214" s="35"/>
      <c r="I214" s="35"/>
      <c r="J214" s="35">
        <v>24.66</v>
      </c>
      <c r="K214" s="35"/>
      <c r="L214" s="35"/>
      <c r="M214" s="35"/>
      <c r="N214" s="35"/>
      <c r="O214" s="35"/>
      <c r="P214" s="35"/>
      <c r="Q214" s="35"/>
      <c r="R214" s="35"/>
      <c r="S214" s="36"/>
      <c r="T214" s="36"/>
      <c r="U214" s="31"/>
    </row>
    <row r="215" spans="2:21" x14ac:dyDescent="0.2">
      <c r="B215" s="34" t="s">
        <v>508</v>
      </c>
      <c r="C215" s="37" t="s">
        <v>610</v>
      </c>
      <c r="D215" s="34" t="s">
        <v>466</v>
      </c>
      <c r="E215" s="34" t="s">
        <v>509</v>
      </c>
      <c r="F215" s="65">
        <v>541.86</v>
      </c>
      <c r="G215" s="35">
        <v>25.8</v>
      </c>
      <c r="H215" s="35"/>
      <c r="I215" s="35"/>
      <c r="J215" s="35"/>
      <c r="K215" s="35"/>
      <c r="L215" s="35">
        <v>516.05999999999995</v>
      </c>
      <c r="M215" s="35"/>
      <c r="N215" s="35"/>
      <c r="O215" s="35"/>
      <c r="P215" s="35"/>
      <c r="Q215" s="35"/>
      <c r="R215" s="35"/>
      <c r="S215" s="36"/>
      <c r="T215" s="36"/>
      <c r="U215" s="31"/>
    </row>
    <row r="216" spans="2:21" x14ac:dyDescent="0.2">
      <c r="B216" s="34" t="s">
        <v>610</v>
      </c>
      <c r="C216" s="37" t="s">
        <v>610</v>
      </c>
      <c r="D216" s="34" t="s">
        <v>568</v>
      </c>
      <c r="E216" s="34" t="s">
        <v>605</v>
      </c>
      <c r="F216" s="65">
        <v>-541.86</v>
      </c>
      <c r="G216" s="35">
        <v>-25.8</v>
      </c>
      <c r="H216" s="35"/>
      <c r="I216" s="35"/>
      <c r="J216" s="35"/>
      <c r="K216" s="35"/>
      <c r="L216" s="35">
        <v>-516.05999999999995</v>
      </c>
      <c r="M216" s="35"/>
      <c r="N216" s="35"/>
      <c r="O216" s="35"/>
      <c r="P216" s="35"/>
      <c r="Q216" s="35"/>
      <c r="R216" s="35"/>
      <c r="S216" s="36"/>
      <c r="T216" s="36"/>
      <c r="U216" s="31"/>
    </row>
    <row r="217" spans="2:21" x14ac:dyDescent="0.2">
      <c r="B217" s="34" t="s">
        <v>508</v>
      </c>
      <c r="C217" s="37" t="s">
        <v>560</v>
      </c>
      <c r="D217" s="34" t="s">
        <v>95</v>
      </c>
      <c r="E217" s="34" t="s">
        <v>510</v>
      </c>
      <c r="F217" s="65">
        <v>22967.51</v>
      </c>
      <c r="G217" s="35">
        <v>21.22</v>
      </c>
      <c r="H217" s="35"/>
      <c r="I217" s="35"/>
      <c r="J217" s="35"/>
      <c r="K217" s="35"/>
      <c r="L217" s="35"/>
      <c r="M217" s="35"/>
      <c r="N217" s="35">
        <v>22946.29</v>
      </c>
      <c r="O217" s="35"/>
      <c r="P217" s="35"/>
      <c r="Q217" s="35"/>
      <c r="R217" s="35"/>
      <c r="S217" s="36"/>
      <c r="T217" s="36"/>
      <c r="U217" s="31"/>
    </row>
    <row r="218" spans="2:21" x14ac:dyDescent="0.2">
      <c r="B218" s="34" t="s">
        <v>511</v>
      </c>
      <c r="C218" s="37" t="s">
        <v>560</v>
      </c>
      <c r="D218" s="34" t="s">
        <v>233</v>
      </c>
      <c r="E218" s="34" t="s">
        <v>512</v>
      </c>
      <c r="F218" s="65">
        <v>15.98</v>
      </c>
      <c r="G218" s="35">
        <v>2.66</v>
      </c>
      <c r="H218" s="35"/>
      <c r="I218" s="35"/>
      <c r="J218" s="35">
        <v>13.32</v>
      </c>
      <c r="K218" s="35"/>
      <c r="L218" s="35"/>
      <c r="M218" s="35"/>
      <c r="N218" s="35"/>
      <c r="O218" s="35"/>
      <c r="P218" s="35"/>
      <c r="Q218" s="35"/>
      <c r="R218" s="35"/>
      <c r="S218" s="36"/>
      <c r="T218" s="36"/>
      <c r="U218" s="31"/>
    </row>
    <row r="219" spans="2:21" x14ac:dyDescent="0.2">
      <c r="B219" s="34" t="s">
        <v>498</v>
      </c>
      <c r="C219" s="37" t="s">
        <v>560</v>
      </c>
      <c r="D219" s="34" t="s">
        <v>562</v>
      </c>
      <c r="E219" s="34" t="s">
        <v>563</v>
      </c>
      <c r="F219" s="65">
        <v>11.99</v>
      </c>
      <c r="G219" s="35">
        <v>2</v>
      </c>
      <c r="H219" s="35"/>
      <c r="I219" s="35"/>
      <c r="J219" s="35">
        <v>9.99</v>
      </c>
      <c r="K219" s="35"/>
      <c r="L219" s="35"/>
      <c r="M219" s="35"/>
      <c r="N219" s="35"/>
      <c r="O219" s="35"/>
      <c r="P219" s="35"/>
      <c r="Q219" s="35"/>
      <c r="R219" s="35"/>
      <c r="S219" s="36"/>
      <c r="T219" s="36"/>
      <c r="U219" s="31"/>
    </row>
    <row r="220" spans="2:21" x14ac:dyDescent="0.2">
      <c r="B220" s="34" t="s">
        <v>498</v>
      </c>
      <c r="C220" s="37" t="s">
        <v>560</v>
      </c>
      <c r="D220" s="34" t="s">
        <v>100</v>
      </c>
      <c r="E220" s="34" t="s">
        <v>513</v>
      </c>
      <c r="F220" s="65">
        <v>89.25</v>
      </c>
      <c r="G220" s="35">
        <v>14.87</v>
      </c>
      <c r="H220" s="35"/>
      <c r="I220" s="35"/>
      <c r="J220" s="35">
        <v>20.82</v>
      </c>
      <c r="K220" s="35"/>
      <c r="L220" s="35">
        <v>36.08</v>
      </c>
      <c r="M220" s="35"/>
      <c r="N220" s="35"/>
      <c r="O220" s="35"/>
      <c r="P220" s="35">
        <v>17.48</v>
      </c>
      <c r="Q220" s="35"/>
      <c r="R220" s="35"/>
      <c r="S220" s="36"/>
      <c r="T220" s="36"/>
      <c r="U220" s="31"/>
    </row>
    <row r="221" spans="2:21" x14ac:dyDescent="0.2">
      <c r="B221" s="34" t="s">
        <v>514</v>
      </c>
      <c r="C221" s="37" t="s">
        <v>560</v>
      </c>
      <c r="D221" s="34" t="s">
        <v>233</v>
      </c>
      <c r="E221" s="34" t="s">
        <v>507</v>
      </c>
      <c r="F221" s="65">
        <v>29.59</v>
      </c>
      <c r="G221" s="35">
        <v>4.93</v>
      </c>
      <c r="H221" s="35"/>
      <c r="I221" s="35"/>
      <c r="J221" s="35">
        <v>24.66</v>
      </c>
      <c r="K221" s="35"/>
      <c r="L221" s="35"/>
      <c r="M221" s="35"/>
      <c r="N221" s="35"/>
      <c r="O221" s="35"/>
      <c r="P221" s="35"/>
      <c r="Q221" s="35"/>
      <c r="R221" s="35"/>
      <c r="S221" s="36"/>
      <c r="T221" s="36"/>
      <c r="U221" s="31"/>
    </row>
    <row r="222" spans="2:21" x14ac:dyDescent="0.2">
      <c r="B222" s="34" t="s">
        <v>515</v>
      </c>
      <c r="C222" s="37" t="s">
        <v>560</v>
      </c>
      <c r="D222" s="34" t="s">
        <v>83</v>
      </c>
      <c r="E222" s="34" t="s">
        <v>84</v>
      </c>
      <c r="F222" s="65">
        <v>40.01</v>
      </c>
      <c r="G222" s="35">
        <v>6.67</v>
      </c>
      <c r="H222" s="35"/>
      <c r="I222" s="35"/>
      <c r="J222" s="35"/>
      <c r="K222" s="35"/>
      <c r="L222" s="35"/>
      <c r="M222" s="35"/>
      <c r="N222" s="35"/>
      <c r="O222" s="35">
        <v>33.340000000000003</v>
      </c>
      <c r="P222" s="35"/>
      <c r="Q222" s="35"/>
      <c r="R222" s="35"/>
      <c r="S222" s="36"/>
      <c r="T222" s="36"/>
      <c r="U222" s="31"/>
    </row>
    <row r="223" spans="2:21" x14ac:dyDescent="0.2">
      <c r="B223" s="34" t="s">
        <v>516</v>
      </c>
      <c r="C223" s="37" t="s">
        <v>560</v>
      </c>
      <c r="D223" s="34" t="s">
        <v>90</v>
      </c>
      <c r="E223" s="34" t="s">
        <v>133</v>
      </c>
      <c r="F223" s="65">
        <v>739.2</v>
      </c>
      <c r="G223" s="35">
        <v>123.2</v>
      </c>
      <c r="H223" s="35"/>
      <c r="I223" s="35"/>
      <c r="J223" s="35"/>
      <c r="K223" s="35"/>
      <c r="L223" s="35"/>
      <c r="M223" s="35"/>
      <c r="N223" s="35"/>
      <c r="O223" s="35">
        <v>616</v>
      </c>
      <c r="P223" s="35"/>
      <c r="Q223" s="35"/>
      <c r="R223" s="35"/>
      <c r="S223" s="36"/>
      <c r="T223" s="36"/>
      <c r="U223" s="31">
        <f t="shared" si="3"/>
        <v>0</v>
      </c>
    </row>
    <row r="224" spans="2:21" x14ac:dyDescent="0.2">
      <c r="B224" s="34" t="s">
        <v>517</v>
      </c>
      <c r="C224" s="37" t="s">
        <v>560</v>
      </c>
      <c r="D224" s="34" t="s">
        <v>85</v>
      </c>
      <c r="E224" s="34" t="s">
        <v>518</v>
      </c>
      <c r="F224" s="65">
        <v>920</v>
      </c>
      <c r="G224" s="35">
        <v>0</v>
      </c>
      <c r="H224" s="35"/>
      <c r="I224" s="35"/>
      <c r="J224" s="35"/>
      <c r="K224" s="35">
        <v>920</v>
      </c>
      <c r="L224" s="35"/>
      <c r="M224" s="35"/>
      <c r="N224" s="35"/>
      <c r="O224" s="35"/>
      <c r="P224" s="35"/>
      <c r="Q224" s="35"/>
      <c r="R224" s="35"/>
      <c r="S224" s="36"/>
      <c r="T224" s="36"/>
      <c r="U224" s="31">
        <f t="shared" si="3"/>
        <v>0</v>
      </c>
    </row>
    <row r="225" spans="2:21" x14ac:dyDescent="0.2">
      <c r="B225" s="34" t="s">
        <v>517</v>
      </c>
      <c r="C225" s="37" t="s">
        <v>560</v>
      </c>
      <c r="D225" s="34" t="s">
        <v>85</v>
      </c>
      <c r="E225" s="34" t="s">
        <v>300</v>
      </c>
      <c r="F225" s="65">
        <v>29.2</v>
      </c>
      <c r="G225" s="35">
        <v>0</v>
      </c>
      <c r="H225" s="35"/>
      <c r="I225" s="35"/>
      <c r="J225" s="35"/>
      <c r="K225" s="35">
        <v>29.2</v>
      </c>
      <c r="L225" s="35"/>
      <c r="M225" s="35"/>
      <c r="N225" s="35"/>
      <c r="O225" s="35"/>
      <c r="P225" s="35"/>
      <c r="Q225" s="35"/>
      <c r="R225" s="35"/>
      <c r="S225" s="36"/>
      <c r="T225" s="36"/>
      <c r="U225" s="31">
        <f t="shared" si="3"/>
        <v>0</v>
      </c>
    </row>
    <row r="226" spans="2:21" x14ac:dyDescent="0.2">
      <c r="B226" s="34" t="s">
        <v>515</v>
      </c>
      <c r="C226" s="37" t="s">
        <v>560</v>
      </c>
      <c r="D226" s="34" t="s">
        <v>519</v>
      </c>
      <c r="E226" s="34" t="s">
        <v>520</v>
      </c>
      <c r="F226" s="65">
        <v>900</v>
      </c>
      <c r="G226" s="35">
        <v>150</v>
      </c>
      <c r="H226" s="35"/>
      <c r="I226" s="35">
        <v>750</v>
      </c>
      <c r="J226" s="35"/>
      <c r="K226" s="35"/>
      <c r="L226" s="35"/>
      <c r="M226" s="35"/>
      <c r="N226" s="35"/>
      <c r="O226" s="35"/>
      <c r="P226" s="35"/>
      <c r="Q226" s="35"/>
      <c r="R226" s="35"/>
      <c r="S226" s="36"/>
      <c r="T226" s="36"/>
      <c r="U226" s="31">
        <f t="shared" si="3"/>
        <v>0</v>
      </c>
    </row>
    <row r="227" spans="2:21" x14ac:dyDescent="0.2">
      <c r="B227" s="34" t="s">
        <v>521</v>
      </c>
      <c r="C227" s="37" t="s">
        <v>561</v>
      </c>
      <c r="D227" s="34" t="s">
        <v>522</v>
      </c>
      <c r="E227" s="34" t="s">
        <v>523</v>
      </c>
      <c r="F227" s="65">
        <v>35</v>
      </c>
      <c r="G227" s="35">
        <v>0</v>
      </c>
      <c r="H227" s="35"/>
      <c r="I227" s="35"/>
      <c r="J227" s="35"/>
      <c r="K227" s="35"/>
      <c r="L227" s="35"/>
      <c r="M227" s="35"/>
      <c r="N227" s="35"/>
      <c r="O227" s="35"/>
      <c r="P227" s="35">
        <v>35</v>
      </c>
      <c r="Q227" s="35"/>
      <c r="R227" s="35"/>
      <c r="S227" s="36"/>
      <c r="T227" s="36"/>
      <c r="U227" s="31">
        <f t="shared" si="3"/>
        <v>0</v>
      </c>
    </row>
    <row r="228" spans="2:21" x14ac:dyDescent="0.2">
      <c r="B228" s="34" t="s">
        <v>524</v>
      </c>
      <c r="C228" s="37" t="s">
        <v>560</v>
      </c>
      <c r="D228" s="34" t="s">
        <v>90</v>
      </c>
      <c r="E228" s="34" t="s">
        <v>525</v>
      </c>
      <c r="F228" s="65">
        <v>-55.2</v>
      </c>
      <c r="G228" s="35">
        <v>-9.1999999999999993</v>
      </c>
      <c r="H228" s="35"/>
      <c r="I228" s="35"/>
      <c r="J228" s="35"/>
      <c r="K228" s="35"/>
      <c r="L228" s="35"/>
      <c r="M228" s="35"/>
      <c r="N228" s="35"/>
      <c r="O228" s="35">
        <v>-46</v>
      </c>
      <c r="P228" s="35"/>
      <c r="Q228" s="35"/>
      <c r="R228" s="35"/>
      <c r="S228" s="36"/>
      <c r="T228" s="36"/>
      <c r="U228" s="31">
        <f t="shared" si="3"/>
        <v>0</v>
      </c>
    </row>
    <row r="229" spans="2:21" x14ac:dyDescent="0.2">
      <c r="B229" s="34" t="s">
        <v>524</v>
      </c>
      <c r="C229" s="37" t="s">
        <v>501</v>
      </c>
      <c r="D229" s="34" t="s">
        <v>97</v>
      </c>
      <c r="E229" s="34" t="s">
        <v>528</v>
      </c>
      <c r="F229" s="65">
        <v>12.47</v>
      </c>
      <c r="G229" s="35">
        <v>0</v>
      </c>
      <c r="H229" s="35"/>
      <c r="I229" s="35"/>
      <c r="J229" s="35"/>
      <c r="K229" s="35"/>
      <c r="L229" s="35"/>
      <c r="M229" s="35"/>
      <c r="N229" s="35"/>
      <c r="O229" s="35"/>
      <c r="P229" s="35">
        <v>12.47</v>
      </c>
      <c r="Q229" s="35"/>
      <c r="R229" s="35"/>
      <c r="S229" s="36"/>
      <c r="T229" s="36"/>
      <c r="U229" s="31">
        <f t="shared" si="3"/>
        <v>0</v>
      </c>
    </row>
    <row r="230" spans="2:21" x14ac:dyDescent="0.2">
      <c r="B230" s="34" t="s">
        <v>560</v>
      </c>
      <c r="C230" s="37" t="s">
        <v>559</v>
      </c>
      <c r="D230" s="34" t="s">
        <v>238</v>
      </c>
      <c r="E230" s="34" t="s">
        <v>653</v>
      </c>
      <c r="F230" s="65">
        <v>11.99</v>
      </c>
      <c r="G230" s="35">
        <v>2</v>
      </c>
      <c r="H230" s="35"/>
      <c r="I230" s="35"/>
      <c r="J230" s="35"/>
      <c r="K230" s="35"/>
      <c r="L230" s="35"/>
      <c r="M230" s="35"/>
      <c r="N230" s="35"/>
      <c r="O230" s="35"/>
      <c r="P230" s="35">
        <v>9.99</v>
      </c>
      <c r="Q230" s="35"/>
      <c r="R230" s="35"/>
      <c r="S230" s="36"/>
      <c r="T230" s="36"/>
      <c r="U230" s="31">
        <f t="shared" si="3"/>
        <v>0</v>
      </c>
    </row>
    <row r="231" spans="2:21" x14ac:dyDescent="0.2">
      <c r="B231" s="34" t="s">
        <v>511</v>
      </c>
      <c r="C231" s="37" t="s">
        <v>553</v>
      </c>
      <c r="D231" s="34" t="s">
        <v>466</v>
      </c>
      <c r="E231" s="34" t="s">
        <v>537</v>
      </c>
      <c r="F231" s="65">
        <v>52.88</v>
      </c>
      <c r="G231" s="35">
        <v>2.52</v>
      </c>
      <c r="H231" s="35">
        <v>50.36</v>
      </c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6"/>
      <c r="T231" s="36"/>
      <c r="U231" s="31">
        <f t="shared" si="3"/>
        <v>0</v>
      </c>
    </row>
    <row r="232" spans="2:21" x14ac:dyDescent="0.2">
      <c r="B232" s="34" t="s">
        <v>511</v>
      </c>
      <c r="C232" s="37" t="s">
        <v>553</v>
      </c>
      <c r="D232" s="34" t="s">
        <v>466</v>
      </c>
      <c r="E232" s="34" t="s">
        <v>538</v>
      </c>
      <c r="F232" s="65">
        <v>54.23</v>
      </c>
      <c r="G232" s="35">
        <v>2.58</v>
      </c>
      <c r="H232" s="35"/>
      <c r="I232" s="35"/>
      <c r="J232" s="35"/>
      <c r="K232" s="35"/>
      <c r="L232" s="35"/>
      <c r="M232" s="35"/>
      <c r="N232" s="35"/>
      <c r="O232" s="35"/>
      <c r="P232" s="35">
        <v>51.65</v>
      </c>
      <c r="Q232" s="35"/>
      <c r="R232" s="35"/>
      <c r="S232" s="36"/>
      <c r="T232" s="36"/>
      <c r="U232" s="31">
        <f t="shared" si="3"/>
        <v>0</v>
      </c>
    </row>
    <row r="233" spans="2:21" x14ac:dyDescent="0.2">
      <c r="B233" s="34" t="s">
        <v>517</v>
      </c>
      <c r="C233" s="37" t="s">
        <v>558</v>
      </c>
      <c r="D233" s="34" t="s">
        <v>539</v>
      </c>
      <c r="E233" s="34" t="s">
        <v>540</v>
      </c>
      <c r="F233" s="65">
        <v>252</v>
      </c>
      <c r="G233" s="35">
        <v>42</v>
      </c>
      <c r="H233" s="35"/>
      <c r="I233" s="35"/>
      <c r="J233" s="35"/>
      <c r="K233" s="35">
        <v>210</v>
      </c>
      <c r="L233" s="35"/>
      <c r="M233" s="35"/>
      <c r="N233" s="35"/>
      <c r="O233" s="35"/>
      <c r="P233" s="35"/>
      <c r="Q233" s="35"/>
      <c r="R233" s="35"/>
      <c r="S233" s="36"/>
      <c r="T233" s="36"/>
      <c r="U233" s="31">
        <f t="shared" si="3"/>
        <v>0</v>
      </c>
    </row>
    <row r="234" spans="2:21" x14ac:dyDescent="0.2">
      <c r="B234" s="34" t="s">
        <v>524</v>
      </c>
      <c r="C234" s="37" t="s">
        <v>530</v>
      </c>
      <c r="D234" s="34" t="s">
        <v>95</v>
      </c>
      <c r="E234" s="34" t="s">
        <v>143</v>
      </c>
      <c r="F234" s="65">
        <v>64.62</v>
      </c>
      <c r="G234" s="35">
        <v>10.77</v>
      </c>
      <c r="H234" s="35">
        <v>53.85</v>
      </c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6"/>
      <c r="T234" s="36"/>
      <c r="U234" s="31">
        <f t="shared" si="3"/>
        <v>0</v>
      </c>
    </row>
    <row r="235" spans="2:21" x14ac:dyDescent="0.2">
      <c r="B235" s="34" t="s">
        <v>529</v>
      </c>
      <c r="C235" s="37" t="s">
        <v>553</v>
      </c>
      <c r="D235" s="34" t="s">
        <v>97</v>
      </c>
      <c r="E235" s="34" t="s">
        <v>541</v>
      </c>
      <c r="F235" s="65">
        <v>8.0500000000000007</v>
      </c>
      <c r="G235" s="35">
        <v>0</v>
      </c>
      <c r="H235" s="35"/>
      <c r="I235" s="35"/>
      <c r="J235" s="35"/>
      <c r="K235" s="35"/>
      <c r="L235" s="35"/>
      <c r="M235" s="35"/>
      <c r="N235" s="35"/>
      <c r="O235" s="35"/>
      <c r="P235" s="35">
        <v>8.0500000000000007</v>
      </c>
      <c r="Q235" s="35"/>
      <c r="R235" s="35"/>
      <c r="S235" s="36"/>
      <c r="T235" s="36"/>
      <c r="U235" s="31">
        <f t="shared" si="3"/>
        <v>0</v>
      </c>
    </row>
    <row r="236" spans="2:21" x14ac:dyDescent="0.2">
      <c r="B236" s="34" t="s">
        <v>542</v>
      </c>
      <c r="C236" s="37" t="s">
        <v>558</v>
      </c>
      <c r="D236" s="34" t="s">
        <v>238</v>
      </c>
      <c r="E236" s="34" t="s">
        <v>543</v>
      </c>
      <c r="F236" s="65">
        <v>7.35</v>
      </c>
      <c r="G236" s="35">
        <v>0</v>
      </c>
      <c r="H236" s="35"/>
      <c r="I236" s="35"/>
      <c r="J236" s="35"/>
      <c r="K236" s="35"/>
      <c r="L236" s="35"/>
      <c r="M236" s="35"/>
      <c r="N236" s="35"/>
      <c r="O236" s="35"/>
      <c r="P236" s="35">
        <v>7.35</v>
      </c>
      <c r="Q236" s="35"/>
      <c r="R236" s="35"/>
      <c r="S236" s="36"/>
      <c r="T236" s="36"/>
      <c r="U236" s="31">
        <f t="shared" si="3"/>
        <v>0</v>
      </c>
    </row>
    <row r="237" spans="2:21" x14ac:dyDescent="0.2">
      <c r="B237" s="34" t="s">
        <v>542</v>
      </c>
      <c r="C237" s="37" t="s">
        <v>558</v>
      </c>
      <c r="D237" s="34" t="s">
        <v>233</v>
      </c>
      <c r="E237" s="34" t="s">
        <v>544</v>
      </c>
      <c r="F237" s="65">
        <v>22.73</v>
      </c>
      <c r="G237" s="35">
        <v>3.79</v>
      </c>
      <c r="H237" s="35"/>
      <c r="I237" s="35"/>
      <c r="J237" s="35">
        <v>18.940000000000001</v>
      </c>
      <c r="K237" s="35"/>
      <c r="L237" s="35"/>
      <c r="M237" s="35"/>
      <c r="N237" s="35"/>
      <c r="O237" s="35"/>
      <c r="P237" s="35"/>
      <c r="Q237" s="35"/>
      <c r="R237" s="35"/>
      <c r="S237" s="36"/>
      <c r="T237" s="36"/>
      <c r="U237" s="31">
        <f t="shared" si="3"/>
        <v>0</v>
      </c>
    </row>
    <row r="238" spans="2:21" x14ac:dyDescent="0.2">
      <c r="B238" s="34" t="s">
        <v>530</v>
      </c>
      <c r="C238" s="37" t="s">
        <v>558</v>
      </c>
      <c r="D238" s="34" t="s">
        <v>83</v>
      </c>
      <c r="E238" s="34" t="s">
        <v>545</v>
      </c>
      <c r="F238" s="65">
        <v>6</v>
      </c>
      <c r="G238" s="35">
        <v>0</v>
      </c>
      <c r="H238" s="35"/>
      <c r="I238" s="35"/>
      <c r="J238" s="35"/>
      <c r="K238" s="35"/>
      <c r="L238" s="35"/>
      <c r="M238" s="35"/>
      <c r="N238" s="35"/>
      <c r="O238" s="35"/>
      <c r="P238" s="35">
        <v>6</v>
      </c>
      <c r="Q238" s="35"/>
      <c r="R238" s="35"/>
      <c r="S238" s="36"/>
      <c r="T238" s="36"/>
      <c r="U238" s="31">
        <f t="shared" si="3"/>
        <v>0</v>
      </c>
    </row>
    <row r="239" spans="2:21" x14ac:dyDescent="0.2">
      <c r="B239" s="34" t="s">
        <v>546</v>
      </c>
      <c r="C239" s="37" t="s">
        <v>557</v>
      </c>
      <c r="D239" s="34" t="s">
        <v>466</v>
      </c>
      <c r="E239" s="34" t="s">
        <v>547</v>
      </c>
      <c r="F239" s="65">
        <v>59.43</v>
      </c>
      <c r="G239" s="35">
        <v>2.83</v>
      </c>
      <c r="H239" s="35">
        <v>56.6</v>
      </c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6"/>
      <c r="T239" s="36"/>
      <c r="U239" s="31">
        <f t="shared" si="3"/>
        <v>0</v>
      </c>
    </row>
    <row r="240" spans="2:21" x14ac:dyDescent="0.2">
      <c r="B240" s="34" t="s">
        <v>546</v>
      </c>
      <c r="C240" s="37" t="s">
        <v>557</v>
      </c>
      <c r="D240" s="34" t="s">
        <v>466</v>
      </c>
      <c r="E240" s="34" t="s">
        <v>548</v>
      </c>
      <c r="F240" s="65">
        <v>60.19</v>
      </c>
      <c r="G240" s="35">
        <v>2.87</v>
      </c>
      <c r="H240" s="35"/>
      <c r="I240" s="35"/>
      <c r="J240" s="35"/>
      <c r="K240" s="35"/>
      <c r="L240" s="35"/>
      <c r="M240" s="35"/>
      <c r="N240" s="35"/>
      <c r="O240" s="35"/>
      <c r="P240" s="35">
        <v>57.32</v>
      </c>
      <c r="Q240" s="35"/>
      <c r="R240" s="35"/>
      <c r="S240" s="36"/>
      <c r="T240" s="36"/>
      <c r="U240" s="31">
        <f t="shared" si="3"/>
        <v>0</v>
      </c>
    </row>
    <row r="241" spans="2:21" x14ac:dyDescent="0.2">
      <c r="B241" s="34" t="s">
        <v>549</v>
      </c>
      <c r="C241" s="37" t="s">
        <v>558</v>
      </c>
      <c r="D241" s="34" t="s">
        <v>104</v>
      </c>
      <c r="E241" s="34" t="s">
        <v>550</v>
      </c>
      <c r="F241" s="65">
        <v>8.33</v>
      </c>
      <c r="G241" s="35">
        <v>1.39</v>
      </c>
      <c r="H241" s="35"/>
      <c r="I241" s="35"/>
      <c r="J241" s="35"/>
      <c r="K241" s="35"/>
      <c r="L241" s="35">
        <v>6.94</v>
      </c>
      <c r="M241" s="35"/>
      <c r="N241" s="35"/>
      <c r="O241" s="35"/>
      <c r="P241" s="35"/>
      <c r="Q241" s="35"/>
      <c r="R241" s="35"/>
      <c r="S241" s="36"/>
      <c r="T241" s="36"/>
      <c r="U241" s="31">
        <f t="shared" si="3"/>
        <v>0</v>
      </c>
    </row>
    <row r="242" spans="2:21" x14ac:dyDescent="0.2">
      <c r="B242" s="34" t="s">
        <v>551</v>
      </c>
      <c r="C242" s="37" t="s">
        <v>558</v>
      </c>
      <c r="D242" s="34" t="s">
        <v>90</v>
      </c>
      <c r="E242" s="34" t="s">
        <v>133</v>
      </c>
      <c r="F242" s="65">
        <v>739.2</v>
      </c>
      <c r="G242" s="35">
        <v>123.2</v>
      </c>
      <c r="H242" s="35"/>
      <c r="I242" s="35"/>
      <c r="J242" s="35"/>
      <c r="K242" s="35"/>
      <c r="L242" s="35"/>
      <c r="M242" s="35"/>
      <c r="N242" s="35"/>
      <c r="O242" s="35">
        <v>616</v>
      </c>
      <c r="P242" s="35"/>
      <c r="Q242" s="35"/>
      <c r="R242" s="35"/>
      <c r="S242" s="36"/>
      <c r="T242" s="36"/>
      <c r="U242" s="31"/>
    </row>
    <row r="243" spans="2:21" x14ac:dyDescent="0.2">
      <c r="B243" s="34" t="s">
        <v>532</v>
      </c>
      <c r="C243" s="37" t="s">
        <v>558</v>
      </c>
      <c r="D243" s="34" t="s">
        <v>83</v>
      </c>
      <c r="E243" s="34" t="s">
        <v>84</v>
      </c>
      <c r="F243" s="65">
        <v>50.01</v>
      </c>
      <c r="G243" s="35">
        <v>8.33</v>
      </c>
      <c r="H243" s="35"/>
      <c r="I243" s="35"/>
      <c r="J243" s="35"/>
      <c r="K243" s="35"/>
      <c r="L243" s="35"/>
      <c r="M243" s="35"/>
      <c r="N243" s="35"/>
      <c r="O243" s="35">
        <v>41.68</v>
      </c>
      <c r="P243" s="35"/>
      <c r="Q243" s="35"/>
      <c r="R243" s="35"/>
      <c r="S243" s="36"/>
      <c r="T243" s="36"/>
      <c r="U243" s="31"/>
    </row>
    <row r="244" spans="2:21" x14ac:dyDescent="0.2">
      <c r="B244" s="34" t="s">
        <v>534</v>
      </c>
      <c r="C244" s="37" t="s">
        <v>558</v>
      </c>
      <c r="D244" s="34" t="s">
        <v>89</v>
      </c>
      <c r="E244" s="34" t="s">
        <v>552</v>
      </c>
      <c r="F244" s="65">
        <v>750</v>
      </c>
      <c r="G244" s="35">
        <v>0</v>
      </c>
      <c r="H244" s="35">
        <v>750</v>
      </c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6"/>
      <c r="T244" s="36"/>
      <c r="U244" s="31">
        <f t="shared" si="3"/>
        <v>0</v>
      </c>
    </row>
    <row r="245" spans="2:21" x14ac:dyDescent="0.2">
      <c r="B245" s="34" t="s">
        <v>553</v>
      </c>
      <c r="C245" s="37" t="s">
        <v>558</v>
      </c>
      <c r="D245" s="34" t="s">
        <v>85</v>
      </c>
      <c r="E245" s="34" t="s">
        <v>554</v>
      </c>
      <c r="F245" s="65">
        <v>920</v>
      </c>
      <c r="G245" s="35">
        <v>0</v>
      </c>
      <c r="H245" s="35"/>
      <c r="I245" s="35"/>
      <c r="J245" s="35"/>
      <c r="K245" s="35">
        <v>920</v>
      </c>
      <c r="L245" s="35"/>
      <c r="M245" s="35"/>
      <c r="N245" s="35"/>
      <c r="O245" s="35"/>
      <c r="P245" s="35"/>
      <c r="Q245" s="35"/>
      <c r="R245" s="35"/>
      <c r="S245" s="36"/>
      <c r="T245" s="36"/>
      <c r="U245" s="31">
        <f t="shared" si="3"/>
        <v>0</v>
      </c>
    </row>
    <row r="246" spans="2:21" x14ac:dyDescent="0.2">
      <c r="B246" s="34" t="s">
        <v>553</v>
      </c>
      <c r="C246" s="37" t="s">
        <v>557</v>
      </c>
      <c r="D246" s="34" t="s">
        <v>555</v>
      </c>
      <c r="E246" s="34" t="s">
        <v>556</v>
      </c>
      <c r="F246" s="65">
        <v>238.8</v>
      </c>
      <c r="G246" s="35">
        <v>39.799999999999997</v>
      </c>
      <c r="H246" s="35"/>
      <c r="I246" s="35"/>
      <c r="J246" s="35"/>
      <c r="K246" s="35"/>
      <c r="L246" s="35"/>
      <c r="M246" s="35"/>
      <c r="N246" s="35"/>
      <c r="O246" s="35">
        <v>199</v>
      </c>
      <c r="P246" s="35"/>
      <c r="Q246" s="35"/>
      <c r="R246" s="35"/>
      <c r="S246" s="36"/>
      <c r="T246" s="36"/>
      <c r="U246" s="31">
        <f t="shared" si="3"/>
        <v>0</v>
      </c>
    </row>
    <row r="247" spans="2:21" x14ac:dyDescent="0.2">
      <c r="B247" s="77" t="s">
        <v>558</v>
      </c>
      <c r="C247" s="37" t="s">
        <v>558</v>
      </c>
      <c r="D247" s="77" t="s">
        <v>238</v>
      </c>
      <c r="E247" s="77" t="s">
        <v>564</v>
      </c>
      <c r="F247" s="85">
        <v>128.97</v>
      </c>
      <c r="G247" s="35">
        <v>21.49</v>
      </c>
      <c r="H247" s="35"/>
      <c r="I247" s="35"/>
      <c r="J247" s="35"/>
      <c r="K247" s="35"/>
      <c r="L247" s="35">
        <v>107.48</v>
      </c>
      <c r="M247" s="35"/>
      <c r="N247" s="35"/>
      <c r="O247" s="35"/>
      <c r="P247" s="35"/>
      <c r="Q247" s="35"/>
      <c r="R247" s="35"/>
      <c r="S247" s="36"/>
      <c r="T247" s="36"/>
      <c r="U247" s="31">
        <f t="shared" si="3"/>
        <v>0</v>
      </c>
    </row>
    <row r="248" spans="2:21" ht="10.8" customHeight="1" x14ac:dyDescent="0.2">
      <c r="B248" s="79" t="s">
        <v>569</v>
      </c>
      <c r="C248" s="81" t="s">
        <v>607</v>
      </c>
      <c r="D248" s="82" t="s">
        <v>86</v>
      </c>
      <c r="E248" s="82" t="s">
        <v>581</v>
      </c>
      <c r="F248" s="89">
        <v>15.98</v>
      </c>
      <c r="G248" s="84">
        <v>2.66</v>
      </c>
      <c r="H248" s="35"/>
      <c r="I248" s="35"/>
      <c r="J248" s="35">
        <v>13.32</v>
      </c>
      <c r="K248" s="35"/>
      <c r="L248" s="35"/>
      <c r="M248" s="35"/>
      <c r="N248" s="35"/>
      <c r="O248" s="35"/>
      <c r="P248" s="35"/>
      <c r="Q248" s="35"/>
      <c r="R248" s="35"/>
      <c r="S248" s="36"/>
      <c r="T248" s="36"/>
      <c r="U248" s="31">
        <f t="shared" si="3"/>
        <v>0</v>
      </c>
    </row>
    <row r="249" spans="2:21" x14ac:dyDescent="0.2">
      <c r="B249" s="79" t="s">
        <v>534</v>
      </c>
      <c r="C249" s="81" t="s">
        <v>607</v>
      </c>
      <c r="D249" s="82" t="s">
        <v>565</v>
      </c>
      <c r="E249" s="82" t="s">
        <v>582</v>
      </c>
      <c r="F249" s="89">
        <v>276</v>
      </c>
      <c r="G249" s="84">
        <v>46</v>
      </c>
      <c r="H249" s="35">
        <v>230</v>
      </c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6"/>
      <c r="T249" s="36"/>
      <c r="U249" s="31">
        <f t="shared" si="3"/>
        <v>0</v>
      </c>
    </row>
    <row r="250" spans="2:21" x14ac:dyDescent="0.2">
      <c r="B250" s="79" t="s">
        <v>570</v>
      </c>
      <c r="C250" s="81" t="s">
        <v>607</v>
      </c>
      <c r="D250" s="82" t="s">
        <v>86</v>
      </c>
      <c r="E250" s="87" t="s">
        <v>583</v>
      </c>
      <c r="F250" s="89">
        <v>110.75</v>
      </c>
      <c r="G250" s="84">
        <v>18.46</v>
      </c>
      <c r="H250" s="35">
        <v>92.29</v>
      </c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6"/>
      <c r="T250" s="36"/>
      <c r="U250" s="31">
        <f t="shared" si="3"/>
        <v>0</v>
      </c>
    </row>
    <row r="251" spans="2:21" x14ac:dyDescent="0.2">
      <c r="B251" s="79" t="s">
        <v>575</v>
      </c>
      <c r="C251" s="81" t="s">
        <v>606</v>
      </c>
      <c r="D251" s="82" t="s">
        <v>566</v>
      </c>
      <c r="E251" s="87" t="s">
        <v>584</v>
      </c>
      <c r="F251" s="89">
        <v>69.08</v>
      </c>
      <c r="G251" s="84">
        <v>11.51</v>
      </c>
      <c r="H251" s="35">
        <v>57.57</v>
      </c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6"/>
      <c r="T251" s="36"/>
      <c r="U251" s="31">
        <f t="shared" si="3"/>
        <v>0</v>
      </c>
    </row>
    <row r="252" spans="2:21" ht="10.8" customHeight="1" x14ac:dyDescent="0.2">
      <c r="B252" s="79" t="s">
        <v>570</v>
      </c>
      <c r="C252" s="81" t="s">
        <v>607</v>
      </c>
      <c r="D252" s="82" t="s">
        <v>276</v>
      </c>
      <c r="E252" s="87" t="s">
        <v>585</v>
      </c>
      <c r="F252" s="89">
        <v>295.39999999999998</v>
      </c>
      <c r="G252" s="84"/>
      <c r="H252" s="35"/>
      <c r="I252" s="35"/>
      <c r="J252" s="35"/>
      <c r="K252" s="35"/>
      <c r="L252" s="35"/>
      <c r="M252" s="35"/>
      <c r="N252" s="35"/>
      <c r="O252" s="35"/>
      <c r="P252" s="35">
        <v>295.39999999999998</v>
      </c>
      <c r="Q252" s="35"/>
      <c r="R252" s="35"/>
      <c r="S252" s="36"/>
      <c r="T252" s="36"/>
      <c r="U252" s="31">
        <f t="shared" si="3"/>
        <v>0</v>
      </c>
    </row>
    <row r="253" spans="2:21" x14ac:dyDescent="0.2">
      <c r="B253" s="79" t="s">
        <v>576</v>
      </c>
      <c r="C253" s="81" t="s">
        <v>573</v>
      </c>
      <c r="D253" s="82" t="s">
        <v>97</v>
      </c>
      <c r="E253" s="87" t="s">
        <v>586</v>
      </c>
      <c r="F253" s="89">
        <v>8.0500000000000007</v>
      </c>
      <c r="G253" s="84"/>
      <c r="H253" s="35"/>
      <c r="I253" s="35"/>
      <c r="J253" s="35"/>
      <c r="K253" s="35"/>
      <c r="L253" s="35"/>
      <c r="M253" s="35"/>
      <c r="N253" s="35"/>
      <c r="O253" s="35"/>
      <c r="P253" s="35">
        <v>8.0500000000000007</v>
      </c>
      <c r="Q253" s="35"/>
      <c r="R253" s="35"/>
      <c r="S253" s="36"/>
      <c r="T253" s="36"/>
      <c r="U253" s="31">
        <f t="shared" si="3"/>
        <v>0</v>
      </c>
    </row>
    <row r="254" spans="2:21" x14ac:dyDescent="0.2">
      <c r="B254" s="79" t="s">
        <v>577</v>
      </c>
      <c r="C254" s="81" t="s">
        <v>573</v>
      </c>
      <c r="D254" s="82" t="s">
        <v>201</v>
      </c>
      <c r="E254" s="87" t="s">
        <v>587</v>
      </c>
      <c r="F254" s="89">
        <v>287.04000000000002</v>
      </c>
      <c r="G254" s="84"/>
      <c r="H254" s="35"/>
      <c r="I254" s="35">
        <v>287.04000000000002</v>
      </c>
      <c r="J254" s="35"/>
      <c r="K254" s="35"/>
      <c r="L254" s="35"/>
      <c r="M254" s="35"/>
      <c r="N254" s="35"/>
      <c r="O254" s="35"/>
      <c r="P254" s="35"/>
      <c r="Q254" s="35"/>
      <c r="R254" s="35"/>
      <c r="S254" s="36"/>
      <c r="T254" s="36"/>
      <c r="U254" s="31">
        <f t="shared" si="3"/>
        <v>0</v>
      </c>
    </row>
    <row r="255" spans="2:21" x14ac:dyDescent="0.2">
      <c r="B255" s="79" t="s">
        <v>577</v>
      </c>
      <c r="C255" s="81" t="s">
        <v>573</v>
      </c>
      <c r="D255" s="82" t="s">
        <v>201</v>
      </c>
      <c r="E255" s="87" t="s">
        <v>588</v>
      </c>
      <c r="F255" s="89">
        <v>20.83</v>
      </c>
      <c r="G255" s="84"/>
      <c r="H255" s="35">
        <v>20.83</v>
      </c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6"/>
      <c r="T255" s="36"/>
      <c r="U255" s="31">
        <f t="shared" si="3"/>
        <v>0</v>
      </c>
    </row>
    <row r="256" spans="2:21" ht="12.6" customHeight="1" x14ac:dyDescent="0.2">
      <c r="B256" s="79" t="s">
        <v>577</v>
      </c>
      <c r="C256" s="81" t="s">
        <v>573</v>
      </c>
      <c r="D256" s="82" t="s">
        <v>201</v>
      </c>
      <c r="E256" s="87" t="s">
        <v>589</v>
      </c>
      <c r="F256" s="89">
        <v>242.52</v>
      </c>
      <c r="G256" s="84"/>
      <c r="H256" s="35"/>
      <c r="I256" s="35"/>
      <c r="J256" s="35"/>
      <c r="K256" s="35"/>
      <c r="L256" s="35">
        <v>242.52</v>
      </c>
      <c r="M256" s="35"/>
      <c r="N256" s="35"/>
      <c r="O256" s="35"/>
      <c r="P256" s="35"/>
      <c r="Q256" s="35"/>
      <c r="R256" s="35"/>
      <c r="S256" s="36"/>
      <c r="T256" s="36"/>
      <c r="U256" s="31">
        <f t="shared" si="3"/>
        <v>0</v>
      </c>
    </row>
    <row r="257" spans="2:21" x14ac:dyDescent="0.2">
      <c r="B257" s="79" t="s">
        <v>571</v>
      </c>
      <c r="C257" s="81" t="s">
        <v>607</v>
      </c>
      <c r="D257" s="82" t="s">
        <v>86</v>
      </c>
      <c r="E257" s="87" t="s">
        <v>590</v>
      </c>
      <c r="F257" s="89">
        <v>5.5</v>
      </c>
      <c r="G257" s="84">
        <v>0.92</v>
      </c>
      <c r="H257" s="35"/>
      <c r="I257" s="35"/>
      <c r="J257" s="35">
        <v>4.58</v>
      </c>
      <c r="K257" s="35"/>
      <c r="L257" s="35"/>
      <c r="M257" s="35"/>
      <c r="N257" s="35"/>
      <c r="O257" s="35"/>
      <c r="P257" s="35"/>
      <c r="Q257" s="35"/>
      <c r="R257" s="35"/>
      <c r="S257" s="36"/>
      <c r="T257" s="36"/>
      <c r="U257" s="31">
        <f t="shared" si="3"/>
        <v>0</v>
      </c>
    </row>
    <row r="258" spans="2:21" x14ac:dyDescent="0.2">
      <c r="B258" s="79" t="s">
        <v>578</v>
      </c>
      <c r="C258" s="81" t="s">
        <v>607</v>
      </c>
      <c r="D258" s="82" t="s">
        <v>567</v>
      </c>
      <c r="E258" s="87" t="s">
        <v>591</v>
      </c>
      <c r="F258" s="89">
        <v>56.33</v>
      </c>
      <c r="G258" s="84">
        <v>2.68</v>
      </c>
      <c r="H258" s="35">
        <v>53.65</v>
      </c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6"/>
      <c r="T258" s="36"/>
      <c r="U258" s="31">
        <f t="shared" si="3"/>
        <v>0</v>
      </c>
    </row>
    <row r="259" spans="2:21" ht="12" customHeight="1" x14ac:dyDescent="0.2">
      <c r="B259" s="79" t="s">
        <v>578</v>
      </c>
      <c r="C259" s="81" t="s">
        <v>607</v>
      </c>
      <c r="D259" s="82" t="s">
        <v>568</v>
      </c>
      <c r="E259" s="87" t="s">
        <v>592</v>
      </c>
      <c r="F259" s="89">
        <v>59.63</v>
      </c>
      <c r="G259" s="84">
        <v>2.84</v>
      </c>
      <c r="H259" s="35"/>
      <c r="I259" s="35"/>
      <c r="J259" s="35"/>
      <c r="K259" s="35"/>
      <c r="L259" s="35"/>
      <c r="M259" s="35"/>
      <c r="N259" s="35"/>
      <c r="O259" s="35"/>
      <c r="P259" s="35">
        <v>56.79</v>
      </c>
      <c r="Q259" s="35"/>
      <c r="R259" s="35"/>
      <c r="S259" s="36"/>
      <c r="T259" s="36"/>
      <c r="U259" s="31">
        <f t="shared" si="3"/>
        <v>0</v>
      </c>
    </row>
    <row r="260" spans="2:21" x14ac:dyDescent="0.2">
      <c r="B260" s="79" t="s">
        <v>579</v>
      </c>
      <c r="C260" s="81" t="s">
        <v>737</v>
      </c>
      <c r="D260" s="82" t="s">
        <v>201</v>
      </c>
      <c r="E260" s="87" t="s">
        <v>595</v>
      </c>
      <c r="F260" s="89">
        <v>690.05</v>
      </c>
      <c r="G260" s="84"/>
      <c r="H260" s="35"/>
      <c r="I260" s="35">
        <v>690.05</v>
      </c>
      <c r="J260" s="35"/>
      <c r="K260" s="35"/>
      <c r="L260" s="35"/>
      <c r="M260" s="35"/>
      <c r="N260" s="35"/>
      <c r="O260" s="35"/>
      <c r="P260" s="35"/>
      <c r="Q260" s="35"/>
      <c r="R260" s="35"/>
      <c r="S260" s="36"/>
      <c r="T260" s="36"/>
      <c r="U260" s="31">
        <f t="shared" si="3"/>
        <v>0</v>
      </c>
    </row>
    <row r="261" spans="2:21" x14ac:dyDescent="0.2">
      <c r="B261" s="80" t="s">
        <v>579</v>
      </c>
      <c r="C261" s="81" t="s">
        <v>737</v>
      </c>
      <c r="D261" s="83" t="s">
        <v>201</v>
      </c>
      <c r="E261" s="88" t="s">
        <v>596</v>
      </c>
      <c r="F261" s="89">
        <v>22.64</v>
      </c>
      <c r="G261" s="84"/>
      <c r="H261" s="35">
        <v>22.64</v>
      </c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6"/>
      <c r="T261" s="36"/>
      <c r="U261" s="31">
        <f t="shared" si="3"/>
        <v>0</v>
      </c>
    </row>
    <row r="262" spans="2:21" x14ac:dyDescent="0.2">
      <c r="B262" s="80" t="s">
        <v>572</v>
      </c>
      <c r="C262" s="81" t="s">
        <v>607</v>
      </c>
      <c r="D262" s="83" t="s">
        <v>90</v>
      </c>
      <c r="E262" s="88" t="s">
        <v>593</v>
      </c>
      <c r="F262" s="90">
        <v>739.2</v>
      </c>
      <c r="G262" s="84">
        <v>123.2</v>
      </c>
      <c r="H262" s="35"/>
      <c r="I262" s="35"/>
      <c r="J262" s="35"/>
      <c r="K262" s="35"/>
      <c r="L262" s="35"/>
      <c r="M262" s="35"/>
      <c r="N262" s="35"/>
      <c r="O262" s="35">
        <v>616</v>
      </c>
      <c r="P262" s="35"/>
      <c r="Q262" s="35"/>
      <c r="R262" s="35"/>
      <c r="S262" s="36"/>
      <c r="T262" s="36"/>
      <c r="U262" s="31">
        <f t="shared" si="3"/>
        <v>0</v>
      </c>
    </row>
    <row r="263" spans="2:21" x14ac:dyDescent="0.2">
      <c r="B263" s="79" t="s">
        <v>573</v>
      </c>
      <c r="C263" s="81" t="s">
        <v>607</v>
      </c>
      <c r="D263" s="82" t="s">
        <v>85</v>
      </c>
      <c r="E263" s="87" t="s">
        <v>598</v>
      </c>
      <c r="F263" s="89">
        <v>920</v>
      </c>
      <c r="G263" s="84"/>
      <c r="H263" s="35"/>
      <c r="I263" s="35"/>
      <c r="J263" s="35"/>
      <c r="K263" s="35">
        <v>920</v>
      </c>
      <c r="L263" s="35"/>
      <c r="M263" s="35"/>
      <c r="N263" s="35"/>
      <c r="O263" s="35"/>
      <c r="P263" s="35"/>
      <c r="Q263" s="35"/>
      <c r="R263" s="35"/>
      <c r="S263" s="36"/>
      <c r="T263" s="36"/>
      <c r="U263" s="31">
        <f t="shared" si="3"/>
        <v>0</v>
      </c>
    </row>
    <row r="264" spans="2:21" x14ac:dyDescent="0.2">
      <c r="B264" s="79" t="s">
        <v>574</v>
      </c>
      <c r="C264" s="81" t="s">
        <v>607</v>
      </c>
      <c r="D264" s="82" t="s">
        <v>89</v>
      </c>
      <c r="E264" s="87" t="s">
        <v>597</v>
      </c>
      <c r="F264" s="89">
        <v>875</v>
      </c>
      <c r="G264" s="84"/>
      <c r="H264" s="35">
        <v>875</v>
      </c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6"/>
      <c r="T264" s="36"/>
      <c r="U264" s="31">
        <f t="shared" si="3"/>
        <v>0</v>
      </c>
    </row>
    <row r="265" spans="2:21" ht="10.199999999999999" customHeight="1" x14ac:dyDescent="0.2">
      <c r="B265" s="79" t="s">
        <v>580</v>
      </c>
      <c r="C265" s="26" t="s">
        <v>737</v>
      </c>
      <c r="D265" s="82" t="s">
        <v>201</v>
      </c>
      <c r="E265" s="87" t="s">
        <v>594</v>
      </c>
      <c r="F265" s="89">
        <v>-25.75</v>
      </c>
      <c r="G265" s="84"/>
      <c r="H265" s="35"/>
      <c r="I265" s="35"/>
      <c r="J265" s="35"/>
      <c r="K265" s="35"/>
      <c r="L265" s="35">
        <v>-25.75</v>
      </c>
      <c r="M265" s="35"/>
      <c r="N265" s="35"/>
      <c r="O265" s="35"/>
      <c r="P265" s="35"/>
      <c r="Q265" s="35"/>
      <c r="R265" s="35"/>
      <c r="S265" s="36"/>
      <c r="T265" s="36"/>
      <c r="U265" s="31">
        <f t="shared" si="3"/>
        <v>0</v>
      </c>
    </row>
    <row r="266" spans="2:21" x14ac:dyDescent="0.2">
      <c r="B266" s="78" t="s">
        <v>534</v>
      </c>
      <c r="C266" s="37" t="s">
        <v>610</v>
      </c>
      <c r="D266" s="78" t="s">
        <v>568</v>
      </c>
      <c r="E266" s="78" t="s">
        <v>609</v>
      </c>
      <c r="F266" s="86">
        <v>905.74</v>
      </c>
      <c r="G266" s="35">
        <v>43.13</v>
      </c>
      <c r="H266" s="35"/>
      <c r="I266" s="35"/>
      <c r="J266" s="35"/>
      <c r="K266" s="35"/>
      <c r="L266" s="35">
        <v>862.61</v>
      </c>
      <c r="M266" s="35"/>
      <c r="N266" s="35"/>
      <c r="O266" s="35"/>
      <c r="P266" s="35"/>
      <c r="Q266" s="35"/>
      <c r="R266" s="35"/>
      <c r="S266" s="36"/>
      <c r="T266" s="36"/>
      <c r="U266" s="31">
        <f t="shared" si="3"/>
        <v>0</v>
      </c>
    </row>
    <row r="267" spans="2:21" x14ac:dyDescent="0.2">
      <c r="B267" s="34" t="s">
        <v>608</v>
      </c>
      <c r="C267" s="37" t="s">
        <v>610</v>
      </c>
      <c r="D267" s="34" t="s">
        <v>568</v>
      </c>
      <c r="E267" s="34" t="s">
        <v>609</v>
      </c>
      <c r="F267" s="65">
        <v>-905.74</v>
      </c>
      <c r="G267" s="35">
        <v>-43.13</v>
      </c>
      <c r="H267" s="35"/>
      <c r="I267" s="35"/>
      <c r="J267" s="35"/>
      <c r="K267" s="35"/>
      <c r="L267" s="35">
        <v>-862.61</v>
      </c>
      <c r="M267" s="35"/>
      <c r="N267" s="35"/>
      <c r="O267" s="35"/>
      <c r="P267" s="35"/>
      <c r="Q267" s="35"/>
      <c r="R267" s="35"/>
      <c r="S267" s="36"/>
      <c r="T267" s="36"/>
      <c r="U267" s="31"/>
    </row>
    <row r="268" spans="2:21" x14ac:dyDescent="0.2">
      <c r="B268" s="34"/>
      <c r="C268" s="37"/>
      <c r="D268" s="34"/>
      <c r="E268" s="34"/>
      <c r="F268" s="6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6"/>
      <c r="T268" s="36"/>
      <c r="U268" s="31"/>
    </row>
    <row r="269" spans="2:21" x14ac:dyDescent="0.2">
      <c r="B269" s="34"/>
      <c r="C269" s="37"/>
      <c r="D269" s="34"/>
      <c r="E269" s="34"/>
      <c r="F269" s="6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6"/>
      <c r="T269" s="36"/>
      <c r="U269" s="31"/>
    </row>
    <row r="270" spans="2:21" x14ac:dyDescent="0.2">
      <c r="B270" s="34"/>
      <c r="C270" s="37"/>
      <c r="D270" s="34"/>
      <c r="E270" s="34"/>
      <c r="F270" s="6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6"/>
      <c r="T270" s="36"/>
      <c r="U270" s="31"/>
    </row>
    <row r="271" spans="2:21" x14ac:dyDescent="0.2">
      <c r="B271" s="34"/>
      <c r="C271" s="37"/>
      <c r="D271" s="34"/>
      <c r="E271" s="34"/>
      <c r="F271" s="6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6"/>
      <c r="T271" s="36"/>
      <c r="U271" s="31"/>
    </row>
    <row r="272" spans="2:21" x14ac:dyDescent="0.2">
      <c r="B272" s="38"/>
      <c r="C272" s="38"/>
      <c r="D272" s="38"/>
      <c r="E272" s="38"/>
      <c r="F272" s="66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40"/>
      <c r="T272" s="40"/>
      <c r="U272" s="31">
        <f t="shared" si="3"/>
        <v>0</v>
      </c>
    </row>
    <row r="273" spans="5:21" x14ac:dyDescent="0.2">
      <c r="E273" s="41" t="s">
        <v>21</v>
      </c>
      <c r="F273" s="67">
        <f t="shared" ref="F273:T273" si="5">SUM(F3:F272)</f>
        <v>160776.01999999996</v>
      </c>
      <c r="G273" s="42">
        <f t="shared" si="5"/>
        <v>4397.2099999999973</v>
      </c>
      <c r="H273" s="42">
        <f t="shared" si="5"/>
        <v>9544.1499999999978</v>
      </c>
      <c r="I273" s="42">
        <f>SUM(I3:I272)</f>
        <v>4086.0699999999997</v>
      </c>
      <c r="J273" s="42">
        <f t="shared" si="5"/>
        <v>3447.33</v>
      </c>
      <c r="K273" s="42">
        <f t="shared" si="5"/>
        <v>12839.240000000002</v>
      </c>
      <c r="L273" s="42">
        <f t="shared" si="5"/>
        <v>5829.72</v>
      </c>
      <c r="M273" s="42">
        <f>SUM(M3:M272)</f>
        <v>102.78</v>
      </c>
      <c r="N273" s="42">
        <f t="shared" si="5"/>
        <v>75580.13</v>
      </c>
      <c r="O273" s="42">
        <f t="shared" si="5"/>
        <v>9133.36</v>
      </c>
      <c r="P273" s="42">
        <f t="shared" si="5"/>
        <v>7010.0099999999984</v>
      </c>
      <c r="Q273" s="42">
        <f t="shared" si="5"/>
        <v>1738.76</v>
      </c>
      <c r="R273" s="42">
        <f>SUM(R3:R272)</f>
        <v>0</v>
      </c>
      <c r="S273" s="42">
        <f>SUM(S3:S272)</f>
        <v>1335.13</v>
      </c>
      <c r="T273" s="42">
        <f t="shared" si="5"/>
        <v>25732.13</v>
      </c>
      <c r="U273" s="43"/>
    </row>
  </sheetData>
  <conditionalFormatting sqref="U3:U272">
    <cfRule type="cellIs" dxfId="0" priority="1" operator="notEqual">
      <formula>0</formula>
    </cfRule>
    <cfRule type="cellIs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C426-4074-4FB4-AA7E-DB548EABE7AB}">
  <dimension ref="A1:F165"/>
  <sheetViews>
    <sheetView topLeftCell="A141" workbookViewId="0">
      <selection activeCell="B1" sqref="B1:E1"/>
    </sheetView>
  </sheetViews>
  <sheetFormatPr defaultRowHeight="14.4" x14ac:dyDescent="0.3"/>
  <cols>
    <col min="2" max="2" width="17.33203125" customWidth="1"/>
    <col min="3" max="3" width="11.5546875" customWidth="1"/>
    <col min="4" max="4" width="22.5546875" customWidth="1"/>
    <col min="5" max="5" width="26.109375" customWidth="1"/>
  </cols>
  <sheetData>
    <row r="1" spans="1:5" ht="15" thickBot="1" x14ac:dyDescent="0.35">
      <c r="B1" s="118" t="s">
        <v>646</v>
      </c>
      <c r="C1" s="118"/>
      <c r="D1" s="118"/>
      <c r="E1" s="118"/>
    </row>
    <row r="2" spans="1:5" x14ac:dyDescent="0.3">
      <c r="A2" s="92" t="s">
        <v>1</v>
      </c>
      <c r="B2" s="93" t="s">
        <v>23</v>
      </c>
      <c r="C2" s="93" t="s">
        <v>24</v>
      </c>
      <c r="D2" s="93" t="s">
        <v>26</v>
      </c>
      <c r="E2" s="94" t="s">
        <v>25</v>
      </c>
    </row>
    <row r="3" spans="1:5" x14ac:dyDescent="0.3">
      <c r="A3" s="27" t="s">
        <v>124</v>
      </c>
      <c r="B3" s="28">
        <v>553769603</v>
      </c>
      <c r="C3" s="29">
        <v>21.5</v>
      </c>
      <c r="D3" s="27" t="s">
        <v>367</v>
      </c>
      <c r="E3" s="29" t="s">
        <v>346</v>
      </c>
    </row>
    <row r="4" spans="1:5" x14ac:dyDescent="0.3">
      <c r="A4" s="27" t="s">
        <v>131</v>
      </c>
      <c r="B4" s="28">
        <v>257505159</v>
      </c>
      <c r="C4" s="29">
        <v>4.58</v>
      </c>
      <c r="D4" s="27" t="s">
        <v>367</v>
      </c>
      <c r="E4" s="29" t="s">
        <v>347</v>
      </c>
    </row>
    <row r="5" spans="1:5" x14ac:dyDescent="0.3">
      <c r="A5" s="27" t="s">
        <v>113</v>
      </c>
      <c r="B5" s="28">
        <v>547128635</v>
      </c>
      <c r="C5" s="29">
        <v>43</v>
      </c>
      <c r="D5" s="27" t="s">
        <v>367</v>
      </c>
      <c r="E5" s="29" t="s">
        <v>348</v>
      </c>
    </row>
    <row r="6" spans="1:5" x14ac:dyDescent="0.3">
      <c r="A6" s="27" t="s">
        <v>116</v>
      </c>
      <c r="B6" s="28">
        <v>143215014</v>
      </c>
      <c r="C6" s="29">
        <v>36.159999999999997</v>
      </c>
      <c r="D6" s="27" t="s">
        <v>367</v>
      </c>
      <c r="E6" s="29" t="s">
        <v>349</v>
      </c>
    </row>
    <row r="7" spans="1:5" x14ac:dyDescent="0.3">
      <c r="A7" s="27" t="s">
        <v>127</v>
      </c>
      <c r="B7" s="28">
        <v>870386408</v>
      </c>
      <c r="C7" s="29">
        <v>123.2</v>
      </c>
      <c r="D7" s="27" t="s">
        <v>367</v>
      </c>
      <c r="E7" s="29" t="s">
        <v>350</v>
      </c>
    </row>
    <row r="8" spans="1:5" x14ac:dyDescent="0.3">
      <c r="A8" s="27" t="s">
        <v>137</v>
      </c>
      <c r="B8" s="28">
        <v>107031760</v>
      </c>
      <c r="C8" s="29">
        <v>22</v>
      </c>
      <c r="D8" s="27" t="s">
        <v>367</v>
      </c>
      <c r="E8" s="29" t="s">
        <v>351</v>
      </c>
    </row>
    <row r="9" spans="1:5" x14ac:dyDescent="0.3">
      <c r="A9" s="27" t="s">
        <v>145</v>
      </c>
      <c r="B9" s="28">
        <v>853882292</v>
      </c>
      <c r="C9" s="32">
        <v>101.59</v>
      </c>
      <c r="D9" s="27" t="s">
        <v>367</v>
      </c>
      <c r="E9" s="32" t="s">
        <v>347</v>
      </c>
    </row>
    <row r="10" spans="1:5" x14ac:dyDescent="0.3">
      <c r="A10" s="27" t="s">
        <v>137</v>
      </c>
      <c r="B10" s="28">
        <v>259107749</v>
      </c>
      <c r="C10" s="32">
        <v>10.77</v>
      </c>
      <c r="D10" s="27" t="s">
        <v>367</v>
      </c>
      <c r="E10" s="32" t="s">
        <v>352</v>
      </c>
    </row>
    <row r="11" spans="1:5" x14ac:dyDescent="0.3">
      <c r="A11" s="27" t="s">
        <v>147</v>
      </c>
      <c r="B11" s="28">
        <v>727255821</v>
      </c>
      <c r="C11" s="32">
        <v>2.5</v>
      </c>
      <c r="D11" s="27" t="s">
        <v>367</v>
      </c>
      <c r="E11" s="32" t="s">
        <v>353</v>
      </c>
    </row>
    <row r="12" spans="1:5" x14ac:dyDescent="0.3">
      <c r="A12" s="27" t="s">
        <v>147</v>
      </c>
      <c r="B12" s="28">
        <v>727255821</v>
      </c>
      <c r="C12" s="32">
        <v>1.33</v>
      </c>
      <c r="D12" s="27" t="s">
        <v>367</v>
      </c>
      <c r="E12" s="32" t="s">
        <v>353</v>
      </c>
    </row>
    <row r="13" spans="1:5" x14ac:dyDescent="0.3">
      <c r="A13" s="27" t="s">
        <v>147</v>
      </c>
      <c r="B13" s="28">
        <v>362757964</v>
      </c>
      <c r="C13" s="35">
        <v>9.17</v>
      </c>
      <c r="D13" s="34" t="s">
        <v>367</v>
      </c>
      <c r="E13" s="35" t="s">
        <v>353</v>
      </c>
    </row>
    <row r="14" spans="1:5" x14ac:dyDescent="0.3">
      <c r="A14" s="27" t="s">
        <v>147</v>
      </c>
      <c r="B14" s="28">
        <v>422290035</v>
      </c>
      <c r="C14" s="35">
        <v>1.0900000000000001</v>
      </c>
      <c r="D14" s="34" t="s">
        <v>367</v>
      </c>
      <c r="E14" s="35" t="s">
        <v>353</v>
      </c>
    </row>
    <row r="15" spans="1:5" x14ac:dyDescent="0.3">
      <c r="A15" s="27" t="s">
        <v>153</v>
      </c>
      <c r="B15" s="28">
        <v>303527141</v>
      </c>
      <c r="C15" s="35">
        <v>4.1100000000000003</v>
      </c>
      <c r="D15" s="34" t="s">
        <v>367</v>
      </c>
      <c r="E15" s="35" t="s">
        <v>349</v>
      </c>
    </row>
    <row r="16" spans="1:5" x14ac:dyDescent="0.3">
      <c r="A16" s="27" t="s">
        <v>134</v>
      </c>
      <c r="B16" s="28">
        <v>259126548</v>
      </c>
      <c r="C16" s="32">
        <v>20.8</v>
      </c>
      <c r="D16" s="27" t="s">
        <v>367</v>
      </c>
      <c r="E16" s="32" t="s">
        <v>354</v>
      </c>
    </row>
    <row r="17" spans="1:6" x14ac:dyDescent="0.3">
      <c r="A17" s="27" t="s">
        <v>153</v>
      </c>
      <c r="B17" s="28">
        <v>553769603</v>
      </c>
      <c r="C17" s="32">
        <v>3.07</v>
      </c>
      <c r="D17" s="27" t="s">
        <v>367</v>
      </c>
      <c r="E17" s="32" t="s">
        <v>346</v>
      </c>
    </row>
    <row r="18" spans="1:6" x14ac:dyDescent="0.3">
      <c r="A18" s="27" t="s">
        <v>158</v>
      </c>
      <c r="B18" s="28">
        <v>553769603</v>
      </c>
      <c r="C18" s="32">
        <v>7.63</v>
      </c>
      <c r="D18" s="27" t="s">
        <v>367</v>
      </c>
      <c r="E18" s="32" t="s">
        <v>346</v>
      </c>
    </row>
    <row r="19" spans="1:6" ht="12.6" customHeight="1" x14ac:dyDescent="0.3">
      <c r="A19" s="27" t="s">
        <v>159</v>
      </c>
      <c r="B19" s="28">
        <v>257751631</v>
      </c>
      <c r="C19" s="32">
        <v>4.5</v>
      </c>
      <c r="D19" s="27" t="s">
        <v>368</v>
      </c>
      <c r="E19" s="32" t="s">
        <v>355</v>
      </c>
    </row>
    <row r="20" spans="1:6" x14ac:dyDescent="0.3">
      <c r="A20" s="27" t="s">
        <v>142</v>
      </c>
      <c r="B20" s="28">
        <v>698319282</v>
      </c>
      <c r="C20" s="32">
        <v>46</v>
      </c>
      <c r="D20" s="27" t="s">
        <v>367</v>
      </c>
      <c r="E20" s="32" t="s">
        <v>358</v>
      </c>
    </row>
    <row r="21" spans="1:6" x14ac:dyDescent="0.3">
      <c r="A21" s="27" t="s">
        <v>160</v>
      </c>
      <c r="B21" s="28">
        <v>870386408</v>
      </c>
      <c r="C21" s="32">
        <v>123.2</v>
      </c>
      <c r="D21" s="27" t="s">
        <v>367</v>
      </c>
      <c r="E21" s="32" t="s">
        <v>350</v>
      </c>
    </row>
    <row r="22" spans="1:6" x14ac:dyDescent="0.3">
      <c r="A22" s="27" t="s">
        <v>139</v>
      </c>
      <c r="B22" s="28">
        <v>257505159</v>
      </c>
      <c r="C22" s="32">
        <v>19.239999999999998</v>
      </c>
      <c r="D22" s="27" t="s">
        <v>367</v>
      </c>
      <c r="E22" s="32" t="s">
        <v>349</v>
      </c>
    </row>
    <row r="23" spans="1:6" x14ac:dyDescent="0.3">
      <c r="A23" s="27" t="s">
        <v>145</v>
      </c>
      <c r="B23" s="28">
        <v>257505159</v>
      </c>
      <c r="C23" s="32">
        <v>5.21</v>
      </c>
      <c r="D23" s="27" t="s">
        <v>367</v>
      </c>
      <c r="E23" s="32" t="s">
        <v>349</v>
      </c>
    </row>
    <row r="24" spans="1:6" x14ac:dyDescent="0.3">
      <c r="A24" s="27" t="s">
        <v>153</v>
      </c>
      <c r="B24" s="28">
        <v>721810858</v>
      </c>
      <c r="C24" s="32">
        <v>170</v>
      </c>
      <c r="D24" s="27" t="s">
        <v>367</v>
      </c>
      <c r="E24" s="32" t="s">
        <v>356</v>
      </c>
    </row>
    <row r="25" spans="1:6" x14ac:dyDescent="0.3">
      <c r="A25" s="27" t="s">
        <v>156</v>
      </c>
      <c r="B25" s="28">
        <v>370052432</v>
      </c>
      <c r="C25" s="32">
        <v>5.92</v>
      </c>
      <c r="D25" s="27" t="s">
        <v>367</v>
      </c>
      <c r="E25" s="32" t="s">
        <v>347</v>
      </c>
    </row>
    <row r="26" spans="1:6" x14ac:dyDescent="0.3">
      <c r="A26" s="27" t="s">
        <v>160</v>
      </c>
      <c r="B26" s="28">
        <v>408348395</v>
      </c>
      <c r="C26" s="32">
        <v>3.08</v>
      </c>
      <c r="D26" s="27" t="s">
        <v>367</v>
      </c>
      <c r="E26" s="32" t="s">
        <v>353</v>
      </c>
    </row>
    <row r="27" spans="1:6" x14ac:dyDescent="0.3">
      <c r="A27" s="27" t="s">
        <v>153</v>
      </c>
      <c r="B27" s="28">
        <v>257505159</v>
      </c>
      <c r="C27" s="32">
        <v>4.12</v>
      </c>
      <c r="D27" s="27" t="s">
        <v>367</v>
      </c>
      <c r="E27" s="32" t="s">
        <v>349</v>
      </c>
    </row>
    <row r="28" spans="1:6" x14ac:dyDescent="0.3">
      <c r="A28" s="27" t="s">
        <v>158</v>
      </c>
      <c r="B28" s="28">
        <v>258126358</v>
      </c>
      <c r="C28" s="32">
        <v>12.27</v>
      </c>
      <c r="D28" s="27" t="s">
        <v>367</v>
      </c>
      <c r="E28" s="63" t="s">
        <v>369</v>
      </c>
      <c r="F28" s="91"/>
    </row>
    <row r="29" spans="1:6" x14ac:dyDescent="0.3">
      <c r="A29" s="27" t="s">
        <v>57</v>
      </c>
      <c r="B29" s="28">
        <v>370052432</v>
      </c>
      <c r="C29" s="32">
        <v>6.58</v>
      </c>
      <c r="D29" s="27" t="s">
        <v>367</v>
      </c>
      <c r="E29" s="32" t="s">
        <v>347</v>
      </c>
    </row>
    <row r="30" spans="1:6" x14ac:dyDescent="0.3">
      <c r="A30" s="27" t="s">
        <v>164</v>
      </c>
      <c r="B30" s="28">
        <v>259107749</v>
      </c>
      <c r="C30" s="32">
        <v>13.03</v>
      </c>
      <c r="D30" s="27" t="s">
        <v>367</v>
      </c>
      <c r="E30" s="32" t="s">
        <v>352</v>
      </c>
    </row>
    <row r="31" spans="1:6" s="1" customFormat="1" x14ac:dyDescent="0.3">
      <c r="A31" s="27" t="s">
        <v>185</v>
      </c>
      <c r="B31" s="28">
        <v>553769603</v>
      </c>
      <c r="C31" s="32">
        <v>2.4300000000000002</v>
      </c>
      <c r="D31" s="27" t="s">
        <v>367</v>
      </c>
      <c r="E31" s="32" t="s">
        <v>346</v>
      </c>
      <c r="F31"/>
    </row>
    <row r="32" spans="1:6" x14ac:dyDescent="0.3">
      <c r="A32" s="27" t="s">
        <v>112</v>
      </c>
      <c r="B32" s="28">
        <v>924652322</v>
      </c>
      <c r="C32" s="32">
        <v>355</v>
      </c>
      <c r="D32" s="27" t="s">
        <v>367</v>
      </c>
      <c r="E32" s="32" t="s">
        <v>357</v>
      </c>
      <c r="F32" s="1"/>
    </row>
    <row r="33" spans="1:5" x14ac:dyDescent="0.3">
      <c r="A33" s="27" t="s">
        <v>165</v>
      </c>
      <c r="B33" s="28">
        <v>257505159</v>
      </c>
      <c r="C33" s="32">
        <v>1.33</v>
      </c>
      <c r="D33" s="27" t="s">
        <v>367</v>
      </c>
      <c r="E33" s="32" t="s">
        <v>358</v>
      </c>
    </row>
    <row r="34" spans="1:5" x14ac:dyDescent="0.3">
      <c r="A34" s="27" t="s">
        <v>169</v>
      </c>
      <c r="B34" s="28">
        <v>789963047</v>
      </c>
      <c r="C34" s="32">
        <v>12</v>
      </c>
      <c r="D34" s="27" t="s">
        <v>367</v>
      </c>
      <c r="E34" s="32" t="s">
        <v>347</v>
      </c>
    </row>
    <row r="35" spans="1:5" x14ac:dyDescent="0.3">
      <c r="A35" s="27" t="s">
        <v>171</v>
      </c>
      <c r="B35" s="28">
        <v>870386408</v>
      </c>
      <c r="C35" s="32">
        <v>123.2</v>
      </c>
      <c r="D35" s="27" t="s">
        <v>367</v>
      </c>
      <c r="E35" s="32" t="s">
        <v>350</v>
      </c>
    </row>
    <row r="36" spans="1:5" x14ac:dyDescent="0.3">
      <c r="A36" s="34" t="s">
        <v>179</v>
      </c>
      <c r="B36" s="37">
        <v>257505159</v>
      </c>
      <c r="C36" s="35">
        <v>3</v>
      </c>
      <c r="D36" s="34" t="s">
        <v>367</v>
      </c>
      <c r="E36" s="35" t="s">
        <v>349</v>
      </c>
    </row>
    <row r="37" spans="1:5" x14ac:dyDescent="0.3">
      <c r="A37" s="34" t="s">
        <v>73</v>
      </c>
      <c r="B37" s="37">
        <v>257505159</v>
      </c>
      <c r="C37" s="35">
        <v>10.98</v>
      </c>
      <c r="D37" s="34" t="s">
        <v>367</v>
      </c>
      <c r="E37" s="35" t="s">
        <v>349</v>
      </c>
    </row>
    <row r="38" spans="1:5" x14ac:dyDescent="0.3">
      <c r="A38" s="34" t="s">
        <v>182</v>
      </c>
      <c r="B38" s="37">
        <v>789963047</v>
      </c>
      <c r="C38" s="35">
        <v>23.99</v>
      </c>
      <c r="D38" s="34" t="s">
        <v>367</v>
      </c>
      <c r="E38" s="35" t="s">
        <v>347</v>
      </c>
    </row>
    <row r="39" spans="1:5" x14ac:dyDescent="0.3">
      <c r="A39" s="34" t="s">
        <v>71</v>
      </c>
      <c r="B39" s="37">
        <v>259107749</v>
      </c>
      <c r="C39" s="35">
        <v>10.77</v>
      </c>
      <c r="D39" s="34" t="s">
        <v>367</v>
      </c>
      <c r="E39" s="35" t="s">
        <v>352</v>
      </c>
    </row>
    <row r="40" spans="1:5" x14ac:dyDescent="0.3">
      <c r="A40" s="34" t="s">
        <v>187</v>
      </c>
      <c r="B40" s="37">
        <v>257967011</v>
      </c>
      <c r="C40" s="35">
        <v>14.75</v>
      </c>
      <c r="D40" s="34" t="s">
        <v>367</v>
      </c>
      <c r="E40" s="35" t="s">
        <v>359</v>
      </c>
    </row>
    <row r="41" spans="1:5" x14ac:dyDescent="0.3">
      <c r="A41" s="34" t="s">
        <v>190</v>
      </c>
      <c r="B41" s="37">
        <v>499167778</v>
      </c>
      <c r="C41" s="35">
        <v>50</v>
      </c>
      <c r="D41" s="27" t="s">
        <v>367</v>
      </c>
      <c r="E41" s="35" t="s">
        <v>360</v>
      </c>
    </row>
    <row r="42" spans="1:5" x14ac:dyDescent="0.3">
      <c r="A42" s="34" t="s">
        <v>193</v>
      </c>
      <c r="B42" s="37">
        <v>257505159</v>
      </c>
      <c r="C42" s="35">
        <v>0.39</v>
      </c>
      <c r="D42" s="27" t="s">
        <v>367</v>
      </c>
      <c r="E42" s="35" t="s">
        <v>361</v>
      </c>
    </row>
    <row r="43" spans="1:5" x14ac:dyDescent="0.3">
      <c r="A43" s="34" t="s">
        <v>195</v>
      </c>
      <c r="B43" s="37">
        <v>870386408</v>
      </c>
      <c r="C43" s="35">
        <v>123.2</v>
      </c>
      <c r="D43" s="34" t="s">
        <v>367</v>
      </c>
      <c r="E43" s="35" t="s">
        <v>350</v>
      </c>
    </row>
    <row r="44" spans="1:5" x14ac:dyDescent="0.3">
      <c r="A44" s="34" t="s">
        <v>77</v>
      </c>
      <c r="B44" s="37">
        <v>378278837</v>
      </c>
      <c r="C44" s="35">
        <v>68</v>
      </c>
      <c r="D44" s="34" t="s">
        <v>367</v>
      </c>
      <c r="E44" s="35" t="s">
        <v>356</v>
      </c>
    </row>
    <row r="45" spans="1:5" x14ac:dyDescent="0.3">
      <c r="A45" s="34" t="s">
        <v>71</v>
      </c>
      <c r="B45" s="37">
        <v>257751631</v>
      </c>
      <c r="C45" s="35">
        <v>10.5</v>
      </c>
      <c r="D45" s="34" t="s">
        <v>368</v>
      </c>
      <c r="E45" s="35" t="s">
        <v>355</v>
      </c>
    </row>
    <row r="46" spans="1:5" x14ac:dyDescent="0.3">
      <c r="A46" s="34" t="s">
        <v>185</v>
      </c>
      <c r="B46" s="37">
        <v>553769603</v>
      </c>
      <c r="C46" s="35">
        <v>2.95</v>
      </c>
      <c r="D46" s="34" t="s">
        <v>367</v>
      </c>
      <c r="E46" s="35" t="s">
        <v>346</v>
      </c>
    </row>
    <row r="47" spans="1:5" x14ac:dyDescent="0.3">
      <c r="A47" s="34" t="s">
        <v>214</v>
      </c>
      <c r="B47" s="28">
        <v>553769603</v>
      </c>
      <c r="C47" s="35">
        <v>24.15</v>
      </c>
      <c r="D47" s="34" t="s">
        <v>367</v>
      </c>
      <c r="E47" s="35" t="s">
        <v>346</v>
      </c>
    </row>
    <row r="48" spans="1:5" x14ac:dyDescent="0.3">
      <c r="A48" s="34" t="s">
        <v>226</v>
      </c>
      <c r="B48" s="37">
        <v>259107749</v>
      </c>
      <c r="C48" s="35">
        <v>13.05</v>
      </c>
      <c r="D48" s="34" t="s">
        <v>367</v>
      </c>
      <c r="E48" s="35" t="s">
        <v>352</v>
      </c>
    </row>
    <row r="49" spans="1:5" x14ac:dyDescent="0.3">
      <c r="A49" s="34" t="s">
        <v>229</v>
      </c>
      <c r="B49" s="37">
        <v>432542811</v>
      </c>
      <c r="C49" s="35">
        <v>4.4800000000000004</v>
      </c>
      <c r="D49" s="34" t="s">
        <v>367</v>
      </c>
      <c r="E49" s="35" t="s">
        <v>362</v>
      </c>
    </row>
    <row r="50" spans="1:5" x14ac:dyDescent="0.3">
      <c r="A50" s="34" t="s">
        <v>213</v>
      </c>
      <c r="B50" s="37">
        <v>257505159</v>
      </c>
      <c r="C50" s="35">
        <v>6.13</v>
      </c>
      <c r="D50" s="34" t="s">
        <v>367</v>
      </c>
      <c r="E50" s="35" t="s">
        <v>349</v>
      </c>
    </row>
    <row r="51" spans="1:5" x14ac:dyDescent="0.3">
      <c r="A51" s="34" t="s">
        <v>235</v>
      </c>
      <c r="B51" s="37">
        <v>257505159</v>
      </c>
      <c r="C51" s="35">
        <v>5.12</v>
      </c>
      <c r="D51" s="34" t="s">
        <v>367</v>
      </c>
      <c r="E51" s="35" t="s">
        <v>356</v>
      </c>
    </row>
    <row r="52" spans="1:5" x14ac:dyDescent="0.3">
      <c r="A52" s="34" t="s">
        <v>235</v>
      </c>
      <c r="B52" s="37">
        <v>258126358</v>
      </c>
      <c r="C52" s="35">
        <v>10.199999999999999</v>
      </c>
      <c r="D52" s="34" t="s">
        <v>367</v>
      </c>
      <c r="E52" s="65" t="s">
        <v>369</v>
      </c>
    </row>
    <row r="53" spans="1:5" x14ac:dyDescent="0.3">
      <c r="A53" s="34" t="s">
        <v>235</v>
      </c>
      <c r="B53" s="37">
        <v>553769603</v>
      </c>
      <c r="C53" s="35">
        <v>3</v>
      </c>
      <c r="D53" s="34" t="s">
        <v>367</v>
      </c>
      <c r="E53" s="35" t="s">
        <v>346</v>
      </c>
    </row>
    <row r="54" spans="1:5" x14ac:dyDescent="0.3">
      <c r="A54" s="34" t="s">
        <v>227</v>
      </c>
      <c r="B54" s="37">
        <v>257505159</v>
      </c>
      <c r="C54" s="35">
        <v>41.67</v>
      </c>
      <c r="D54" s="34" t="s">
        <v>367</v>
      </c>
      <c r="E54" s="35" t="s">
        <v>349</v>
      </c>
    </row>
    <row r="55" spans="1:5" x14ac:dyDescent="0.3">
      <c r="A55" s="34" t="s">
        <v>244</v>
      </c>
      <c r="B55" s="37">
        <v>870386408</v>
      </c>
      <c r="C55" s="35">
        <v>123.2</v>
      </c>
      <c r="D55" s="34" t="s">
        <v>367</v>
      </c>
      <c r="E55" s="35" t="s">
        <v>350</v>
      </c>
    </row>
    <row r="56" spans="1:5" x14ac:dyDescent="0.3">
      <c r="A56" s="34" t="s">
        <v>246</v>
      </c>
      <c r="B56" s="37">
        <v>257751631</v>
      </c>
      <c r="C56" s="35">
        <v>10.83</v>
      </c>
      <c r="D56" s="34" t="s">
        <v>368</v>
      </c>
      <c r="E56" s="35" t="s">
        <v>355</v>
      </c>
    </row>
    <row r="57" spans="1:5" x14ac:dyDescent="0.3">
      <c r="A57" s="34" t="s">
        <v>250</v>
      </c>
      <c r="B57" s="37">
        <v>536153357</v>
      </c>
      <c r="C57" s="35">
        <v>7.12</v>
      </c>
      <c r="D57" s="34" t="s">
        <v>367</v>
      </c>
      <c r="E57" s="35" t="s">
        <v>353</v>
      </c>
    </row>
    <row r="58" spans="1:5" x14ac:dyDescent="0.3">
      <c r="A58" s="34" t="s">
        <v>250</v>
      </c>
      <c r="B58" s="37">
        <v>257505159</v>
      </c>
      <c r="C58" s="35">
        <v>2.4500000000000002</v>
      </c>
      <c r="D58" s="34" t="s">
        <v>367</v>
      </c>
      <c r="E58" s="35" t="s">
        <v>349</v>
      </c>
    </row>
    <row r="59" spans="1:5" x14ac:dyDescent="0.3">
      <c r="A59" s="61" t="s">
        <v>254</v>
      </c>
      <c r="B59" s="28">
        <v>370052432</v>
      </c>
      <c r="C59" s="35">
        <v>14.13</v>
      </c>
      <c r="D59" s="34" t="s">
        <v>367</v>
      </c>
      <c r="E59" s="35" t="s">
        <v>347</v>
      </c>
    </row>
    <row r="60" spans="1:5" x14ac:dyDescent="0.3">
      <c r="A60" s="34" t="s">
        <v>235</v>
      </c>
      <c r="B60" s="37">
        <v>553769603</v>
      </c>
      <c r="C60" s="72">
        <v>2.27</v>
      </c>
      <c r="D60" s="34" t="s">
        <v>367</v>
      </c>
      <c r="E60" s="72" t="s">
        <v>346</v>
      </c>
    </row>
    <row r="61" spans="1:5" x14ac:dyDescent="0.3">
      <c r="A61" s="34" t="s">
        <v>262</v>
      </c>
      <c r="B61" s="37">
        <v>259107749</v>
      </c>
      <c r="C61" s="35">
        <v>10.75</v>
      </c>
      <c r="D61" s="34" t="s">
        <v>367</v>
      </c>
      <c r="E61" s="35" t="s">
        <v>352</v>
      </c>
    </row>
    <row r="62" spans="1:5" x14ac:dyDescent="0.3">
      <c r="A62" s="34" t="s">
        <v>278</v>
      </c>
      <c r="B62" s="37">
        <v>257505159</v>
      </c>
      <c r="C62" s="35">
        <v>4.09</v>
      </c>
      <c r="D62" s="34" t="s">
        <v>367</v>
      </c>
      <c r="E62" s="35" t="s">
        <v>349</v>
      </c>
    </row>
    <row r="63" spans="1:5" x14ac:dyDescent="0.3">
      <c r="A63" s="34" t="s">
        <v>269</v>
      </c>
      <c r="B63" s="37">
        <v>553769603</v>
      </c>
      <c r="C63" s="35">
        <v>2.68</v>
      </c>
      <c r="D63" s="34" t="s">
        <v>367</v>
      </c>
      <c r="E63" s="35" t="s">
        <v>346</v>
      </c>
    </row>
    <row r="64" spans="1:5" x14ac:dyDescent="0.3">
      <c r="A64" s="34" t="s">
        <v>269</v>
      </c>
      <c r="B64" s="37">
        <v>553769603</v>
      </c>
      <c r="C64" s="35">
        <v>2.04</v>
      </c>
      <c r="D64" s="34" t="s">
        <v>367</v>
      </c>
      <c r="E64" s="35" t="s">
        <v>346</v>
      </c>
    </row>
    <row r="65" spans="1:5" x14ac:dyDescent="0.3">
      <c r="A65" s="34" t="s">
        <v>282</v>
      </c>
      <c r="B65" s="37">
        <v>870386408</v>
      </c>
      <c r="C65" s="35">
        <v>123.2</v>
      </c>
      <c r="D65" s="34" t="s">
        <v>367</v>
      </c>
      <c r="E65" s="35" t="s">
        <v>350</v>
      </c>
    </row>
    <row r="66" spans="1:5" x14ac:dyDescent="0.3">
      <c r="A66" s="34" t="s">
        <v>283</v>
      </c>
      <c r="B66" s="37">
        <v>789963047</v>
      </c>
      <c r="C66" s="35">
        <v>17.989999999999998</v>
      </c>
      <c r="D66" s="34" t="s">
        <v>367</v>
      </c>
      <c r="E66" s="35" t="s">
        <v>347</v>
      </c>
    </row>
    <row r="67" spans="1:5" x14ac:dyDescent="0.3">
      <c r="A67" s="34" t="s">
        <v>283</v>
      </c>
      <c r="B67" s="37">
        <v>721810858</v>
      </c>
      <c r="C67" s="35">
        <v>28</v>
      </c>
      <c r="D67" s="34" t="s">
        <v>367</v>
      </c>
      <c r="E67" s="35" t="s">
        <v>363</v>
      </c>
    </row>
    <row r="68" spans="1:5" x14ac:dyDescent="0.3">
      <c r="A68" s="34" t="s">
        <v>287</v>
      </c>
      <c r="B68" s="37">
        <v>257505159</v>
      </c>
      <c r="C68" s="35">
        <v>0.83</v>
      </c>
      <c r="D68" s="34" t="s">
        <v>367</v>
      </c>
      <c r="E68" s="35" t="s">
        <v>349</v>
      </c>
    </row>
    <row r="69" spans="1:5" x14ac:dyDescent="0.3">
      <c r="A69" s="34" t="s">
        <v>289</v>
      </c>
      <c r="B69" s="37">
        <v>257751631</v>
      </c>
      <c r="C69" s="35">
        <v>7.57</v>
      </c>
      <c r="D69" s="34" t="s">
        <v>368</v>
      </c>
      <c r="E69" s="35" t="s">
        <v>355</v>
      </c>
    </row>
    <row r="70" spans="1:5" x14ac:dyDescent="0.3">
      <c r="A70" s="34" t="s">
        <v>289</v>
      </c>
      <c r="B70" s="37">
        <v>257505159</v>
      </c>
      <c r="C70" s="35">
        <v>3.72</v>
      </c>
      <c r="D70" s="34" t="s">
        <v>367</v>
      </c>
      <c r="E70" s="35" t="s">
        <v>349</v>
      </c>
    </row>
    <row r="71" spans="1:5" x14ac:dyDescent="0.3">
      <c r="A71" s="34" t="s">
        <v>295</v>
      </c>
      <c r="B71" s="37">
        <v>257505159</v>
      </c>
      <c r="C71" s="35">
        <v>5.33</v>
      </c>
      <c r="D71" s="34" t="s">
        <v>367</v>
      </c>
      <c r="E71" s="35" t="s">
        <v>349</v>
      </c>
    </row>
    <row r="72" spans="1:5" x14ac:dyDescent="0.3">
      <c r="A72" s="34" t="s">
        <v>297</v>
      </c>
      <c r="B72" s="37">
        <v>440498250</v>
      </c>
      <c r="C72" s="35">
        <v>126</v>
      </c>
      <c r="D72" s="34" t="s">
        <v>367</v>
      </c>
      <c r="E72" s="35" t="s">
        <v>364</v>
      </c>
    </row>
    <row r="73" spans="1:5" x14ac:dyDescent="0.3">
      <c r="A73" s="34" t="s">
        <v>301</v>
      </c>
      <c r="B73" s="37">
        <v>259126548</v>
      </c>
      <c r="C73" s="35">
        <v>21.22</v>
      </c>
      <c r="D73" s="34" t="s">
        <v>367</v>
      </c>
      <c r="E73" s="35" t="s">
        <v>354</v>
      </c>
    </row>
    <row r="74" spans="1:5" x14ac:dyDescent="0.3">
      <c r="A74" s="34" t="s">
        <v>305</v>
      </c>
      <c r="B74" s="37">
        <v>8130533468</v>
      </c>
      <c r="C74" s="35">
        <v>2.33</v>
      </c>
      <c r="D74" s="34" t="s">
        <v>368</v>
      </c>
      <c r="E74" s="35" t="s">
        <v>349</v>
      </c>
    </row>
    <row r="75" spans="1:5" x14ac:dyDescent="0.3">
      <c r="A75" s="34" t="s">
        <v>307</v>
      </c>
      <c r="B75" s="37">
        <v>257751631</v>
      </c>
      <c r="C75" s="35">
        <v>7</v>
      </c>
      <c r="D75" s="34" t="s">
        <v>368</v>
      </c>
      <c r="E75" s="35" t="s">
        <v>355</v>
      </c>
    </row>
    <row r="76" spans="1:5" x14ac:dyDescent="0.3">
      <c r="A76" s="34" t="s">
        <v>308</v>
      </c>
      <c r="B76" s="37">
        <v>259107749</v>
      </c>
      <c r="C76" s="35">
        <v>10.77</v>
      </c>
      <c r="D76" s="34" t="s">
        <v>367</v>
      </c>
      <c r="E76" s="35" t="s">
        <v>352</v>
      </c>
    </row>
    <row r="77" spans="1:5" x14ac:dyDescent="0.3">
      <c r="A77" s="34" t="s">
        <v>313</v>
      </c>
      <c r="B77" s="37">
        <v>870386408</v>
      </c>
      <c r="C77" s="35">
        <v>123.2</v>
      </c>
      <c r="D77" s="34" t="s">
        <v>367</v>
      </c>
      <c r="E77" s="35" t="s">
        <v>350</v>
      </c>
    </row>
    <row r="78" spans="1:5" x14ac:dyDescent="0.3">
      <c r="A78" s="34" t="s">
        <v>314</v>
      </c>
      <c r="B78" s="37">
        <v>257505159</v>
      </c>
      <c r="C78" s="35">
        <v>0.75</v>
      </c>
      <c r="D78" s="34" t="s">
        <v>367</v>
      </c>
      <c r="E78" s="35" t="s">
        <v>349</v>
      </c>
    </row>
    <row r="79" spans="1:5" x14ac:dyDescent="0.3">
      <c r="A79" s="34" t="s">
        <v>313</v>
      </c>
      <c r="B79" s="37">
        <v>553769603</v>
      </c>
      <c r="C79" s="35">
        <v>2.52</v>
      </c>
      <c r="D79" s="34" t="s">
        <v>367</v>
      </c>
      <c r="E79" s="35" t="s">
        <v>346</v>
      </c>
    </row>
    <row r="80" spans="1:5" x14ac:dyDescent="0.3">
      <c r="A80" s="34" t="s">
        <v>313</v>
      </c>
      <c r="B80" s="37">
        <v>553769603</v>
      </c>
      <c r="C80" s="35">
        <v>2.54</v>
      </c>
      <c r="D80" s="34" t="s">
        <v>367</v>
      </c>
      <c r="E80" s="35" t="s">
        <v>346</v>
      </c>
    </row>
    <row r="81" spans="1:5" x14ac:dyDescent="0.3">
      <c r="A81" s="34" t="s">
        <v>313</v>
      </c>
      <c r="B81" s="28">
        <v>553769603</v>
      </c>
      <c r="C81" s="35">
        <v>22.71</v>
      </c>
      <c r="D81" s="34" t="s">
        <v>367</v>
      </c>
      <c r="E81" s="35" t="s">
        <v>346</v>
      </c>
    </row>
    <row r="82" spans="1:5" x14ac:dyDescent="0.3">
      <c r="A82" s="34" t="s">
        <v>305</v>
      </c>
      <c r="B82" s="37">
        <v>257505159</v>
      </c>
      <c r="C82" s="35">
        <v>1.67</v>
      </c>
      <c r="D82" s="34" t="s">
        <v>367</v>
      </c>
      <c r="E82" s="35" t="s">
        <v>361</v>
      </c>
    </row>
    <row r="83" spans="1:5" x14ac:dyDescent="0.3">
      <c r="A83" s="34" t="s">
        <v>319</v>
      </c>
      <c r="B83" s="37">
        <v>789963047</v>
      </c>
      <c r="C83" s="35">
        <v>6</v>
      </c>
      <c r="D83" s="34" t="s">
        <v>367</v>
      </c>
      <c r="E83" s="35" t="s">
        <v>347</v>
      </c>
    </row>
    <row r="84" spans="1:5" x14ac:dyDescent="0.3">
      <c r="A84" s="34" t="s">
        <v>321</v>
      </c>
      <c r="B84" s="37">
        <v>876328389</v>
      </c>
      <c r="C84" s="35">
        <v>18.5</v>
      </c>
      <c r="D84" s="34" t="s">
        <v>367</v>
      </c>
      <c r="E84" s="35" t="s">
        <v>365</v>
      </c>
    </row>
    <row r="85" spans="1:5" x14ac:dyDescent="0.3">
      <c r="A85" s="34" t="s">
        <v>324</v>
      </c>
      <c r="B85" s="37">
        <v>927214432</v>
      </c>
      <c r="C85" s="35">
        <v>0.5</v>
      </c>
      <c r="D85" s="34" t="s">
        <v>368</v>
      </c>
      <c r="E85" s="35" t="s">
        <v>353</v>
      </c>
    </row>
    <row r="86" spans="1:5" x14ac:dyDescent="0.3">
      <c r="A86" s="34" t="s">
        <v>324</v>
      </c>
      <c r="B86" s="37">
        <v>258072453</v>
      </c>
      <c r="C86" s="35">
        <v>100</v>
      </c>
      <c r="D86" s="34" t="s">
        <v>367</v>
      </c>
      <c r="E86" s="35" t="s">
        <v>366</v>
      </c>
    </row>
    <row r="87" spans="1:5" x14ac:dyDescent="0.3">
      <c r="A87" s="34" t="s">
        <v>326</v>
      </c>
      <c r="B87" s="37">
        <v>339566364</v>
      </c>
      <c r="C87" s="35">
        <v>12.18</v>
      </c>
      <c r="D87" s="34" t="s">
        <v>367</v>
      </c>
      <c r="E87" s="35" t="s">
        <v>347</v>
      </c>
    </row>
    <row r="88" spans="1:5" x14ac:dyDescent="0.3">
      <c r="A88" s="34" t="s">
        <v>336</v>
      </c>
      <c r="B88" s="37">
        <v>922524345</v>
      </c>
      <c r="C88" s="35">
        <v>71.2</v>
      </c>
      <c r="D88" s="34" t="s">
        <v>367</v>
      </c>
      <c r="E88" s="35" t="s">
        <v>614</v>
      </c>
    </row>
    <row r="89" spans="1:5" x14ac:dyDescent="0.3">
      <c r="A89" s="34" t="s">
        <v>615</v>
      </c>
      <c r="B89" s="37">
        <v>269905162</v>
      </c>
      <c r="C89" s="35">
        <v>5.78</v>
      </c>
      <c r="D89" s="34" t="s">
        <v>367</v>
      </c>
      <c r="E89" s="35" t="s">
        <v>362</v>
      </c>
    </row>
    <row r="90" spans="1:5" x14ac:dyDescent="0.3">
      <c r="A90" s="34" t="s">
        <v>616</v>
      </c>
      <c r="B90" s="37">
        <v>184750051</v>
      </c>
      <c r="C90" s="35">
        <v>16.239999999999998</v>
      </c>
      <c r="D90" s="34" t="s">
        <v>367</v>
      </c>
      <c r="E90" s="35" t="s">
        <v>617</v>
      </c>
    </row>
    <row r="91" spans="1:5" x14ac:dyDescent="0.3">
      <c r="A91" s="34" t="s">
        <v>324</v>
      </c>
      <c r="B91" s="37">
        <v>259126548</v>
      </c>
      <c r="C91" s="35">
        <v>21.22</v>
      </c>
      <c r="D91" s="34" t="s">
        <v>367</v>
      </c>
      <c r="E91" s="35" t="s">
        <v>354</v>
      </c>
    </row>
    <row r="92" spans="1:5" x14ac:dyDescent="0.3">
      <c r="A92" s="34" t="s">
        <v>303</v>
      </c>
      <c r="B92" s="37">
        <v>259107749</v>
      </c>
      <c r="C92" s="35">
        <v>13.03</v>
      </c>
      <c r="D92" s="34" t="s">
        <v>367</v>
      </c>
      <c r="E92" s="35" t="s">
        <v>352</v>
      </c>
    </row>
    <row r="93" spans="1:5" x14ac:dyDescent="0.3">
      <c r="A93" s="34" t="s">
        <v>384</v>
      </c>
      <c r="B93" s="37">
        <v>257505159</v>
      </c>
      <c r="C93" s="35">
        <v>0.16</v>
      </c>
      <c r="D93" s="34" t="s">
        <v>367</v>
      </c>
      <c r="E93" s="35" t="s">
        <v>618</v>
      </c>
    </row>
    <row r="94" spans="1:5" x14ac:dyDescent="0.3">
      <c r="A94" s="34" t="s">
        <v>386</v>
      </c>
      <c r="B94" s="37">
        <v>234729106</v>
      </c>
      <c r="C94" s="35">
        <v>4.99</v>
      </c>
      <c r="D94" s="34" t="s">
        <v>367</v>
      </c>
      <c r="E94" s="35" t="s">
        <v>347</v>
      </c>
    </row>
    <row r="95" spans="1:5" x14ac:dyDescent="0.3">
      <c r="A95" s="34" t="s">
        <v>341</v>
      </c>
      <c r="B95" s="37">
        <v>257505159</v>
      </c>
      <c r="C95" s="35">
        <v>10.89</v>
      </c>
      <c r="D95" s="34" t="s">
        <v>367</v>
      </c>
      <c r="E95" s="35" t="s">
        <v>619</v>
      </c>
    </row>
    <row r="96" spans="1:5" x14ac:dyDescent="0.3">
      <c r="A96" s="34" t="s">
        <v>331</v>
      </c>
      <c r="B96" s="37">
        <v>443040241</v>
      </c>
      <c r="C96" s="35">
        <v>108</v>
      </c>
      <c r="D96" s="34" t="s">
        <v>367</v>
      </c>
      <c r="E96" s="35" t="s">
        <v>620</v>
      </c>
    </row>
    <row r="97" spans="1:5" x14ac:dyDescent="0.3">
      <c r="A97" s="34" t="s">
        <v>391</v>
      </c>
      <c r="B97" s="37">
        <v>870386408</v>
      </c>
      <c r="C97" s="35">
        <v>123.2</v>
      </c>
      <c r="D97" s="34" t="s">
        <v>367</v>
      </c>
      <c r="E97" s="35" t="s">
        <v>350</v>
      </c>
    </row>
    <row r="98" spans="1:5" x14ac:dyDescent="0.3">
      <c r="A98" s="34" t="s">
        <v>392</v>
      </c>
      <c r="B98" s="37">
        <v>553769603</v>
      </c>
      <c r="C98" s="35">
        <v>2.4300000000000002</v>
      </c>
      <c r="D98" s="34" t="s">
        <v>367</v>
      </c>
      <c r="E98" s="35" t="s">
        <v>346</v>
      </c>
    </row>
    <row r="99" spans="1:5" x14ac:dyDescent="0.3">
      <c r="A99" s="34" t="s">
        <v>392</v>
      </c>
      <c r="B99" s="37">
        <v>553769603</v>
      </c>
      <c r="C99" s="35">
        <v>2.4500000000000002</v>
      </c>
      <c r="D99" s="34" t="s">
        <v>367</v>
      </c>
      <c r="E99" s="35" t="s">
        <v>346</v>
      </c>
    </row>
    <row r="100" spans="1:5" x14ac:dyDescent="0.3">
      <c r="A100" s="34" t="s">
        <v>395</v>
      </c>
      <c r="B100" s="37">
        <v>444051914</v>
      </c>
      <c r="C100" s="35">
        <v>43.2</v>
      </c>
      <c r="D100" s="34" t="s">
        <v>367</v>
      </c>
      <c r="E100" s="35" t="s">
        <v>351</v>
      </c>
    </row>
    <row r="101" spans="1:5" x14ac:dyDescent="0.3">
      <c r="A101" s="34" t="s">
        <v>370</v>
      </c>
      <c r="B101" s="37">
        <v>257505159</v>
      </c>
      <c r="C101" s="35">
        <v>6.99</v>
      </c>
      <c r="D101" s="34" t="s">
        <v>367</v>
      </c>
      <c r="E101" s="35" t="s">
        <v>621</v>
      </c>
    </row>
    <row r="102" spans="1:5" x14ac:dyDescent="0.3">
      <c r="A102" s="34" t="s">
        <v>372</v>
      </c>
      <c r="B102" s="37">
        <v>257505159</v>
      </c>
      <c r="C102" s="35">
        <v>3.35</v>
      </c>
      <c r="D102" s="34" t="s">
        <v>367</v>
      </c>
      <c r="E102" s="35" t="s">
        <v>622</v>
      </c>
    </row>
    <row r="103" spans="1:5" x14ac:dyDescent="0.3">
      <c r="A103" s="34" t="s">
        <v>372</v>
      </c>
      <c r="B103" s="37">
        <v>370052432</v>
      </c>
      <c r="C103" s="35">
        <v>4.78</v>
      </c>
      <c r="D103" s="34" t="s">
        <v>367</v>
      </c>
      <c r="E103" s="35" t="s">
        <v>347</v>
      </c>
    </row>
    <row r="104" spans="1:5" x14ac:dyDescent="0.3">
      <c r="A104" s="34" t="s">
        <v>373</v>
      </c>
      <c r="B104" s="37">
        <v>257751631</v>
      </c>
      <c r="C104" s="35">
        <v>9.17</v>
      </c>
      <c r="D104" s="34" t="s">
        <v>368</v>
      </c>
      <c r="E104" s="35" t="s">
        <v>355</v>
      </c>
    </row>
    <row r="105" spans="1:5" x14ac:dyDescent="0.3">
      <c r="A105" s="34" t="s">
        <v>402</v>
      </c>
      <c r="B105" s="37">
        <v>951768095</v>
      </c>
      <c r="C105" s="35">
        <v>13.6</v>
      </c>
      <c r="D105" s="34" t="s">
        <v>367</v>
      </c>
      <c r="E105" s="35" t="s">
        <v>623</v>
      </c>
    </row>
    <row r="106" spans="1:5" x14ac:dyDescent="0.3">
      <c r="A106" s="34" t="s">
        <v>375</v>
      </c>
      <c r="B106" s="37">
        <v>257505159</v>
      </c>
      <c r="C106" s="35">
        <v>27.49</v>
      </c>
      <c r="D106" s="34" t="s">
        <v>367</v>
      </c>
      <c r="E106" s="35" t="s">
        <v>624</v>
      </c>
    </row>
    <row r="107" spans="1:5" x14ac:dyDescent="0.3">
      <c r="A107" s="34" t="s">
        <v>373</v>
      </c>
      <c r="B107" s="37">
        <v>259107749</v>
      </c>
      <c r="C107" s="35">
        <v>10.77</v>
      </c>
      <c r="D107" s="34" t="s">
        <v>367</v>
      </c>
      <c r="E107" s="35" t="s">
        <v>352</v>
      </c>
    </row>
    <row r="108" spans="1:5" x14ac:dyDescent="0.3">
      <c r="A108" s="34" t="s">
        <v>345</v>
      </c>
      <c r="B108" s="37">
        <v>209918933</v>
      </c>
      <c r="C108" s="35">
        <v>1.8</v>
      </c>
      <c r="D108" s="34" t="s">
        <v>367</v>
      </c>
      <c r="E108" s="35" t="s">
        <v>626</v>
      </c>
    </row>
    <row r="109" spans="1:5" x14ac:dyDescent="0.3">
      <c r="A109" s="34" t="s">
        <v>404</v>
      </c>
      <c r="B109" s="37">
        <v>209918933</v>
      </c>
      <c r="C109" s="35">
        <v>13.01</v>
      </c>
      <c r="D109" s="34" t="s">
        <v>367</v>
      </c>
      <c r="E109" s="35" t="s">
        <v>626</v>
      </c>
    </row>
    <row r="110" spans="1:5" x14ac:dyDescent="0.3">
      <c r="A110" s="34" t="s">
        <v>416</v>
      </c>
      <c r="B110" s="37">
        <v>870386408</v>
      </c>
      <c r="C110" s="35">
        <v>123.2</v>
      </c>
      <c r="D110" s="34" t="s">
        <v>367</v>
      </c>
      <c r="E110" s="35" t="s">
        <v>350</v>
      </c>
    </row>
    <row r="111" spans="1:5" x14ac:dyDescent="0.3">
      <c r="A111" s="34" t="s">
        <v>426</v>
      </c>
      <c r="B111" s="37">
        <v>553769603</v>
      </c>
      <c r="C111" s="35">
        <v>2.52</v>
      </c>
      <c r="D111" s="34" t="s">
        <v>367</v>
      </c>
      <c r="E111" s="35" t="s">
        <v>346</v>
      </c>
    </row>
    <row r="112" spans="1:5" x14ac:dyDescent="0.3">
      <c r="A112" s="34" t="s">
        <v>426</v>
      </c>
      <c r="B112" s="37">
        <v>553769603</v>
      </c>
      <c r="C112" s="35">
        <v>2.77</v>
      </c>
      <c r="D112" s="34" t="s">
        <v>367</v>
      </c>
      <c r="E112" s="35" t="s">
        <v>346</v>
      </c>
    </row>
    <row r="113" spans="1:5" x14ac:dyDescent="0.3">
      <c r="A113" s="34" t="s">
        <v>422</v>
      </c>
      <c r="B113" s="37">
        <v>553769603</v>
      </c>
      <c r="C113" s="35">
        <v>33.89</v>
      </c>
      <c r="D113" s="34" t="s">
        <v>367</v>
      </c>
      <c r="E113" s="35" t="s">
        <v>346</v>
      </c>
    </row>
    <row r="114" spans="1:5" x14ac:dyDescent="0.3">
      <c r="A114" s="34" t="s">
        <v>422</v>
      </c>
      <c r="B114" s="37">
        <v>553769603</v>
      </c>
      <c r="C114" s="35">
        <v>-22.71</v>
      </c>
      <c r="D114" s="34" t="s">
        <v>367</v>
      </c>
      <c r="E114" s="35" t="s">
        <v>346</v>
      </c>
    </row>
    <row r="115" spans="1:5" x14ac:dyDescent="0.3">
      <c r="A115" s="34" t="s">
        <v>428</v>
      </c>
      <c r="B115" s="37">
        <v>257505159</v>
      </c>
      <c r="C115" s="35">
        <v>2.66</v>
      </c>
      <c r="D115" s="34" t="s">
        <v>367</v>
      </c>
      <c r="E115" s="35" t="s">
        <v>627</v>
      </c>
    </row>
    <row r="116" spans="1:5" x14ac:dyDescent="0.3">
      <c r="A116" s="34" t="s">
        <v>430</v>
      </c>
      <c r="B116" s="37">
        <v>257505159</v>
      </c>
      <c r="C116" s="35">
        <v>0.55000000000000004</v>
      </c>
      <c r="D116" s="34" t="s">
        <v>367</v>
      </c>
      <c r="E116" s="35" t="s">
        <v>628</v>
      </c>
    </row>
    <row r="117" spans="1:5" x14ac:dyDescent="0.3">
      <c r="A117" s="34" t="s">
        <v>432</v>
      </c>
      <c r="B117" s="37">
        <v>257505159</v>
      </c>
      <c r="C117" s="35">
        <v>1.67</v>
      </c>
      <c r="D117" s="34" t="s">
        <v>367</v>
      </c>
      <c r="E117" s="35" t="s">
        <v>628</v>
      </c>
    </row>
    <row r="118" spans="1:5" x14ac:dyDescent="0.3">
      <c r="A118" s="34" t="s">
        <v>434</v>
      </c>
      <c r="B118" s="37">
        <v>386321878</v>
      </c>
      <c r="C118" s="35">
        <v>22.79</v>
      </c>
      <c r="D118" s="34" t="s">
        <v>367</v>
      </c>
      <c r="E118" s="35" t="s">
        <v>347</v>
      </c>
    </row>
    <row r="119" spans="1:5" x14ac:dyDescent="0.3">
      <c r="A119" s="34" t="s">
        <v>427</v>
      </c>
      <c r="B119" s="37">
        <v>257751631</v>
      </c>
      <c r="C119" s="35">
        <v>6.67</v>
      </c>
      <c r="D119" s="34" t="s">
        <v>368</v>
      </c>
      <c r="E119" s="35" t="s">
        <v>355</v>
      </c>
    </row>
    <row r="120" spans="1:5" x14ac:dyDescent="0.3">
      <c r="A120" s="34" t="s">
        <v>416</v>
      </c>
      <c r="B120" s="37">
        <v>813607936</v>
      </c>
      <c r="C120" s="35">
        <v>1.41</v>
      </c>
      <c r="D120" s="34" t="s">
        <v>368</v>
      </c>
      <c r="E120" s="35" t="s">
        <v>629</v>
      </c>
    </row>
    <row r="121" spans="1:5" x14ac:dyDescent="0.3">
      <c r="A121" s="34" t="s">
        <v>453</v>
      </c>
      <c r="B121" s="37">
        <v>259107749</v>
      </c>
      <c r="C121" s="35">
        <v>10.77</v>
      </c>
      <c r="D121" s="34" t="s">
        <v>367</v>
      </c>
      <c r="E121" s="35" t="s">
        <v>352</v>
      </c>
    </row>
    <row r="122" spans="1:5" x14ac:dyDescent="0.3">
      <c r="A122" s="34" t="s">
        <v>455</v>
      </c>
      <c r="B122" s="37">
        <v>121293014</v>
      </c>
      <c r="C122" s="35">
        <v>11</v>
      </c>
      <c r="D122" s="34" t="s">
        <v>367</v>
      </c>
      <c r="E122" s="35" t="s">
        <v>630</v>
      </c>
    </row>
    <row r="123" spans="1:5" x14ac:dyDescent="0.3">
      <c r="A123" s="34" t="s">
        <v>455</v>
      </c>
      <c r="B123" s="37">
        <v>257505159</v>
      </c>
      <c r="C123" s="35">
        <v>42.75</v>
      </c>
      <c r="D123" s="34" t="s">
        <v>367</v>
      </c>
      <c r="E123" s="35" t="s">
        <v>631</v>
      </c>
    </row>
    <row r="124" spans="1:5" x14ac:dyDescent="0.3">
      <c r="A124" s="34" t="s">
        <v>462</v>
      </c>
      <c r="B124" s="37">
        <v>190023639</v>
      </c>
      <c r="C124" s="35">
        <v>2.83</v>
      </c>
      <c r="D124" s="34" t="s">
        <v>367</v>
      </c>
      <c r="E124" s="35" t="s">
        <v>632</v>
      </c>
    </row>
    <row r="125" spans="1:5" x14ac:dyDescent="0.3">
      <c r="A125" s="34" t="s">
        <v>462</v>
      </c>
      <c r="B125" s="37">
        <v>727255821</v>
      </c>
      <c r="C125" s="35">
        <v>1.42</v>
      </c>
      <c r="D125" s="34" t="s">
        <v>367</v>
      </c>
      <c r="E125" s="35" t="s">
        <v>633</v>
      </c>
    </row>
    <row r="126" spans="1:5" x14ac:dyDescent="0.3">
      <c r="A126" s="34" t="s">
        <v>465</v>
      </c>
      <c r="B126" s="37">
        <v>553769603</v>
      </c>
      <c r="C126" s="35">
        <v>2.36</v>
      </c>
      <c r="D126" s="34" t="s">
        <v>367</v>
      </c>
      <c r="E126" s="35" t="s">
        <v>346</v>
      </c>
    </row>
    <row r="127" spans="1:5" x14ac:dyDescent="0.3">
      <c r="A127" s="34" t="s">
        <v>465</v>
      </c>
      <c r="B127" s="37">
        <v>553769603</v>
      </c>
      <c r="C127" s="35">
        <v>2.12</v>
      </c>
      <c r="D127" s="34" t="s">
        <v>367</v>
      </c>
      <c r="E127" s="35" t="s">
        <v>346</v>
      </c>
    </row>
    <row r="128" spans="1:5" x14ac:dyDescent="0.3">
      <c r="A128" s="34" t="s">
        <v>469</v>
      </c>
      <c r="B128" s="37">
        <v>257505159</v>
      </c>
      <c r="C128" s="35">
        <v>0.42</v>
      </c>
      <c r="D128" s="34" t="s">
        <v>367</v>
      </c>
      <c r="E128" s="35" t="s">
        <v>628</v>
      </c>
    </row>
    <row r="129" spans="1:5" x14ac:dyDescent="0.3">
      <c r="A129" s="34" t="s">
        <v>469</v>
      </c>
      <c r="B129" s="37">
        <v>234564801</v>
      </c>
      <c r="C129" s="35">
        <v>13.33</v>
      </c>
      <c r="D129" s="34" t="s">
        <v>368</v>
      </c>
      <c r="E129" s="35" t="s">
        <v>634</v>
      </c>
    </row>
    <row r="130" spans="1:5" x14ac:dyDescent="0.3">
      <c r="A130" s="34" t="s">
        <v>473</v>
      </c>
      <c r="B130" s="37">
        <v>870386408</v>
      </c>
      <c r="C130" s="35">
        <v>123.2</v>
      </c>
      <c r="D130" s="34" t="s">
        <v>367</v>
      </c>
      <c r="E130" s="35" t="s">
        <v>350</v>
      </c>
    </row>
    <row r="131" spans="1:5" x14ac:dyDescent="0.3">
      <c r="A131" s="34" t="s">
        <v>451</v>
      </c>
      <c r="B131" s="37">
        <v>870386408</v>
      </c>
      <c r="C131" s="35">
        <v>110.4</v>
      </c>
      <c r="D131" s="34" t="s">
        <v>367</v>
      </c>
      <c r="E131" s="35" t="s">
        <v>350</v>
      </c>
    </row>
    <row r="132" spans="1:5" x14ac:dyDescent="0.3">
      <c r="A132" s="34" t="s">
        <v>496</v>
      </c>
      <c r="B132" s="37">
        <v>259107749</v>
      </c>
      <c r="C132" s="35">
        <v>13.01</v>
      </c>
      <c r="D132" s="34" t="s">
        <v>367</v>
      </c>
      <c r="E132" s="35" t="s">
        <v>352</v>
      </c>
    </row>
    <row r="133" spans="1:5" x14ac:dyDescent="0.3">
      <c r="A133" s="34" t="s">
        <v>505</v>
      </c>
      <c r="B133" s="37">
        <v>370052432</v>
      </c>
      <c r="C133" s="35">
        <v>11.28</v>
      </c>
      <c r="D133" s="34" t="s">
        <v>367</v>
      </c>
      <c r="E133" s="35" t="s">
        <v>347</v>
      </c>
    </row>
    <row r="134" spans="1:5" x14ac:dyDescent="0.3">
      <c r="A134" s="34" t="s">
        <v>505</v>
      </c>
      <c r="B134" s="37">
        <v>257505159</v>
      </c>
      <c r="C134" s="35">
        <v>4.93</v>
      </c>
      <c r="D134" s="34" t="s">
        <v>367</v>
      </c>
      <c r="E134" s="35" t="s">
        <v>635</v>
      </c>
    </row>
    <row r="135" spans="1:5" x14ac:dyDescent="0.3">
      <c r="A135" s="34" t="s">
        <v>508</v>
      </c>
      <c r="B135" s="37">
        <v>259126548</v>
      </c>
      <c r="C135" s="35">
        <v>21.22</v>
      </c>
      <c r="D135" s="34" t="s">
        <v>367</v>
      </c>
      <c r="E135" s="35" t="s">
        <v>354</v>
      </c>
    </row>
    <row r="136" spans="1:5" x14ac:dyDescent="0.3">
      <c r="A136" s="34" t="s">
        <v>511</v>
      </c>
      <c r="B136" s="37">
        <v>257505159</v>
      </c>
      <c r="C136" s="35">
        <v>2.66</v>
      </c>
      <c r="D136" s="34" t="s">
        <v>367</v>
      </c>
      <c r="E136" s="35" t="s">
        <v>636</v>
      </c>
    </row>
    <row r="137" spans="1:5" x14ac:dyDescent="0.3">
      <c r="A137" s="34" t="s">
        <v>498</v>
      </c>
      <c r="B137" s="37">
        <v>232555575</v>
      </c>
      <c r="C137" s="35">
        <v>2</v>
      </c>
      <c r="D137" s="34" t="s">
        <v>368</v>
      </c>
      <c r="E137" s="35" t="s">
        <v>637</v>
      </c>
    </row>
    <row r="138" spans="1:5" x14ac:dyDescent="0.3">
      <c r="A138" s="34" t="s">
        <v>638</v>
      </c>
      <c r="B138" s="37">
        <v>258126358</v>
      </c>
      <c r="C138" s="35">
        <v>14.87</v>
      </c>
      <c r="D138" s="34" t="s">
        <v>367</v>
      </c>
      <c r="E138" s="65" t="s">
        <v>369</v>
      </c>
    </row>
    <row r="139" spans="1:5" x14ac:dyDescent="0.3">
      <c r="A139" s="34" t="s">
        <v>514</v>
      </c>
      <c r="B139" s="37">
        <v>257505159</v>
      </c>
      <c r="C139" s="35">
        <v>4.93</v>
      </c>
      <c r="D139" s="34" t="s">
        <v>367</v>
      </c>
      <c r="E139" s="65" t="s">
        <v>639</v>
      </c>
    </row>
    <row r="140" spans="1:5" x14ac:dyDescent="0.3">
      <c r="A140" s="34" t="s">
        <v>515</v>
      </c>
      <c r="B140" s="37">
        <v>257751631</v>
      </c>
      <c r="C140" s="35">
        <v>6.67</v>
      </c>
      <c r="D140" s="34" t="s">
        <v>367</v>
      </c>
      <c r="E140" s="65" t="s">
        <v>355</v>
      </c>
    </row>
    <row r="141" spans="1:5" x14ac:dyDescent="0.3">
      <c r="A141" s="34" t="s">
        <v>640</v>
      </c>
      <c r="B141" s="37">
        <v>870386408</v>
      </c>
      <c r="C141" s="35">
        <v>123.2</v>
      </c>
      <c r="D141" s="34" t="s">
        <v>367</v>
      </c>
      <c r="E141" s="35" t="s">
        <v>350</v>
      </c>
    </row>
    <row r="142" spans="1:5" x14ac:dyDescent="0.3">
      <c r="A142" s="34" t="s">
        <v>515</v>
      </c>
      <c r="B142" s="37">
        <v>253611229</v>
      </c>
      <c r="C142" s="35">
        <v>150</v>
      </c>
      <c r="D142" s="34" t="s">
        <v>367</v>
      </c>
      <c r="E142" s="65" t="s">
        <v>641</v>
      </c>
    </row>
    <row r="143" spans="1:5" x14ac:dyDescent="0.3">
      <c r="A143" s="34" t="s">
        <v>524</v>
      </c>
      <c r="B143" s="37">
        <v>870386408</v>
      </c>
      <c r="C143" s="35">
        <v>-9.1999999999999993</v>
      </c>
      <c r="D143" s="34" t="s">
        <v>367</v>
      </c>
      <c r="E143" s="35" t="s">
        <v>350</v>
      </c>
    </row>
    <row r="144" spans="1:5" x14ac:dyDescent="0.3">
      <c r="A144" s="34" t="s">
        <v>560</v>
      </c>
      <c r="B144" s="37">
        <v>81423093459</v>
      </c>
      <c r="C144" s="35">
        <v>2</v>
      </c>
      <c r="D144" s="34" t="s">
        <v>367</v>
      </c>
      <c r="E144" s="65" t="s">
        <v>642</v>
      </c>
    </row>
    <row r="145" spans="1:5" x14ac:dyDescent="0.3">
      <c r="A145" s="34" t="s">
        <v>511</v>
      </c>
      <c r="B145" s="37">
        <v>553769603</v>
      </c>
      <c r="C145" s="35">
        <v>2.52</v>
      </c>
      <c r="D145" s="34" t="s">
        <v>367</v>
      </c>
      <c r="E145" s="35" t="s">
        <v>346</v>
      </c>
    </row>
    <row r="146" spans="1:5" x14ac:dyDescent="0.3">
      <c r="A146" s="34" t="s">
        <v>511</v>
      </c>
      <c r="B146" s="37">
        <v>553769603</v>
      </c>
      <c r="C146" s="35">
        <v>2.58</v>
      </c>
      <c r="D146" s="34" t="s">
        <v>367</v>
      </c>
      <c r="E146" s="35" t="s">
        <v>346</v>
      </c>
    </row>
    <row r="147" spans="1:5" x14ac:dyDescent="0.3">
      <c r="A147" s="34" t="s">
        <v>517</v>
      </c>
      <c r="B147" s="37">
        <v>698319282</v>
      </c>
      <c r="C147" s="35">
        <v>42</v>
      </c>
      <c r="D147" s="34" t="s">
        <v>367</v>
      </c>
      <c r="E147" s="65" t="s">
        <v>643</v>
      </c>
    </row>
    <row r="148" spans="1:5" x14ac:dyDescent="0.3">
      <c r="A148" s="34" t="s">
        <v>524</v>
      </c>
      <c r="B148" s="37">
        <v>259107749</v>
      </c>
      <c r="C148" s="35">
        <v>10.77</v>
      </c>
      <c r="D148" s="34" t="s">
        <v>367</v>
      </c>
      <c r="E148" s="35" t="s">
        <v>352</v>
      </c>
    </row>
    <row r="149" spans="1:5" x14ac:dyDescent="0.3">
      <c r="A149" s="34" t="s">
        <v>542</v>
      </c>
      <c r="B149" s="37">
        <v>257505159</v>
      </c>
      <c r="C149" s="35">
        <v>3.79</v>
      </c>
      <c r="D149" s="34" t="s">
        <v>367</v>
      </c>
      <c r="E149" s="35" t="s">
        <v>635</v>
      </c>
    </row>
    <row r="150" spans="1:5" x14ac:dyDescent="0.3">
      <c r="A150" s="34" t="s">
        <v>546</v>
      </c>
      <c r="B150" s="37">
        <v>553769603</v>
      </c>
      <c r="C150" s="35">
        <v>2.83</v>
      </c>
      <c r="D150" s="34" t="s">
        <v>367</v>
      </c>
      <c r="E150" s="35" t="s">
        <v>346</v>
      </c>
    </row>
    <row r="151" spans="1:5" x14ac:dyDescent="0.3">
      <c r="A151" s="34" t="s">
        <v>546</v>
      </c>
      <c r="B151" s="37">
        <v>553769603</v>
      </c>
      <c r="C151" s="35">
        <v>2.87</v>
      </c>
      <c r="D151" s="34" t="s">
        <v>367</v>
      </c>
      <c r="E151" s="35" t="s">
        <v>346</v>
      </c>
    </row>
    <row r="152" spans="1:5" x14ac:dyDescent="0.3">
      <c r="A152" s="34" t="s">
        <v>549</v>
      </c>
      <c r="B152" s="37">
        <v>370052432</v>
      </c>
      <c r="C152" s="35">
        <v>1.39</v>
      </c>
      <c r="D152" s="34" t="s">
        <v>367</v>
      </c>
      <c r="E152" s="35" t="s">
        <v>347</v>
      </c>
    </row>
    <row r="153" spans="1:5" x14ac:dyDescent="0.3">
      <c r="A153" s="34" t="s">
        <v>551</v>
      </c>
      <c r="B153" s="37">
        <v>870386408</v>
      </c>
      <c r="C153" s="35">
        <v>123.2</v>
      </c>
      <c r="D153" s="34" t="s">
        <v>367</v>
      </c>
      <c r="E153" s="35" t="s">
        <v>350</v>
      </c>
    </row>
    <row r="154" spans="1:5" x14ac:dyDescent="0.3">
      <c r="A154" s="34" t="s">
        <v>532</v>
      </c>
      <c r="B154" s="37">
        <v>257751631</v>
      </c>
      <c r="C154" s="35">
        <v>8.33</v>
      </c>
      <c r="D154" s="34" t="s">
        <v>367</v>
      </c>
      <c r="E154" s="65" t="s">
        <v>355</v>
      </c>
    </row>
    <row r="155" spans="1:5" x14ac:dyDescent="0.3">
      <c r="A155" s="34" t="s">
        <v>553</v>
      </c>
      <c r="B155" s="37">
        <v>166292294</v>
      </c>
      <c r="C155" s="35">
        <v>39.799999999999997</v>
      </c>
      <c r="D155" s="34" t="s">
        <v>367</v>
      </c>
      <c r="E155" s="35" t="s">
        <v>644</v>
      </c>
    </row>
    <row r="156" spans="1:5" x14ac:dyDescent="0.3">
      <c r="A156" s="34" t="s">
        <v>558</v>
      </c>
      <c r="B156" s="37">
        <v>339566364</v>
      </c>
      <c r="C156" s="35">
        <v>21.49</v>
      </c>
      <c r="D156" s="34" t="s">
        <v>367</v>
      </c>
      <c r="E156" s="35" t="s">
        <v>347</v>
      </c>
    </row>
    <row r="157" spans="1:5" x14ac:dyDescent="0.3">
      <c r="A157" s="34" t="s">
        <v>569</v>
      </c>
      <c r="B157" s="37">
        <v>257505159</v>
      </c>
      <c r="C157" s="35">
        <v>2.66</v>
      </c>
      <c r="D157" s="34" t="s">
        <v>367</v>
      </c>
      <c r="E157" s="35" t="s">
        <v>636</v>
      </c>
    </row>
    <row r="158" spans="1:5" x14ac:dyDescent="0.3">
      <c r="A158" s="34" t="s">
        <v>534</v>
      </c>
      <c r="B158" s="37">
        <v>547128635</v>
      </c>
      <c r="C158" s="35">
        <v>46</v>
      </c>
      <c r="D158" s="34" t="s">
        <v>367</v>
      </c>
      <c r="E158" s="35" t="s">
        <v>348</v>
      </c>
    </row>
    <row r="159" spans="1:5" x14ac:dyDescent="0.3">
      <c r="A159" s="34" t="s">
        <v>570</v>
      </c>
      <c r="B159" s="37">
        <v>257505159</v>
      </c>
      <c r="C159" s="35">
        <v>18.46</v>
      </c>
      <c r="D159" s="34" t="s">
        <v>367</v>
      </c>
      <c r="E159" s="35" t="s">
        <v>645</v>
      </c>
    </row>
    <row r="160" spans="1:5" x14ac:dyDescent="0.3">
      <c r="A160" s="34" t="s">
        <v>570</v>
      </c>
      <c r="B160" s="37">
        <v>259107749</v>
      </c>
      <c r="C160" s="35">
        <v>11.51</v>
      </c>
      <c r="D160" s="34" t="s">
        <v>367</v>
      </c>
      <c r="E160" s="35" t="s">
        <v>352</v>
      </c>
    </row>
    <row r="161" spans="1:5" x14ac:dyDescent="0.3">
      <c r="A161" s="34" t="s">
        <v>571</v>
      </c>
      <c r="B161" s="37">
        <v>257505159</v>
      </c>
      <c r="C161" s="35">
        <v>0.92</v>
      </c>
      <c r="D161" s="34" t="s">
        <v>367</v>
      </c>
      <c r="E161" s="35" t="s">
        <v>639</v>
      </c>
    </row>
    <row r="162" spans="1:5" x14ac:dyDescent="0.3">
      <c r="A162" s="34" t="s">
        <v>578</v>
      </c>
      <c r="B162" s="37">
        <v>553769603</v>
      </c>
      <c r="C162" s="35">
        <v>2.68</v>
      </c>
      <c r="D162" s="34" t="s">
        <v>367</v>
      </c>
      <c r="E162" s="35" t="s">
        <v>346</v>
      </c>
    </row>
    <row r="163" spans="1:5" x14ac:dyDescent="0.3">
      <c r="A163" s="34" t="s">
        <v>578</v>
      </c>
      <c r="B163" s="37">
        <v>553769603</v>
      </c>
      <c r="C163" s="35">
        <v>2.84</v>
      </c>
      <c r="D163" s="34" t="s">
        <v>367</v>
      </c>
      <c r="E163" s="35" t="s">
        <v>346</v>
      </c>
    </row>
    <row r="164" spans="1:5" x14ac:dyDescent="0.3">
      <c r="A164" s="34" t="s">
        <v>572</v>
      </c>
      <c r="B164" s="37">
        <v>870386408</v>
      </c>
      <c r="C164" s="35">
        <v>123.2</v>
      </c>
      <c r="D164" s="34" t="s">
        <v>367</v>
      </c>
      <c r="E164" s="35" t="s">
        <v>350</v>
      </c>
    </row>
    <row r="165" spans="1:5" x14ac:dyDescent="0.3">
      <c r="C165" s="95">
        <f>SUM(C3:C164)</f>
        <v>4397.2099999999973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Overview to date</vt:lpstr>
      <vt:lpstr>Receipts 23-24</vt:lpstr>
      <vt:lpstr>Allotment bid fund account</vt:lpstr>
      <vt:lpstr>Cash Book</vt:lpstr>
      <vt:lpstr>VAT</vt:lpstr>
      <vt:lpstr>'Overview to date'!Print_Area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</dc:creator>
  <cp:lastModifiedBy>Angela Livingstone</cp:lastModifiedBy>
  <cp:lastPrinted>2024-05-07T14:15:28Z</cp:lastPrinted>
  <dcterms:created xsi:type="dcterms:W3CDTF">2022-11-09T20:53:54Z</dcterms:created>
  <dcterms:modified xsi:type="dcterms:W3CDTF">2024-05-31T10:52:09Z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37d5f7-ab0f-4201-b716-e10274547e00_Enabled">
    <vt:lpwstr>true</vt:lpwstr>
  </property>
  <property fmtid="{D5CDD505-2E9C-101B-9397-08002B2CF9AE}" pid="3" name="MSIP_Label_e037d5f7-ab0f-4201-b716-e10274547e00_SetDate">
    <vt:lpwstr>2023-02-22T11:24:54Z</vt:lpwstr>
  </property>
  <property fmtid="{D5CDD505-2E9C-101B-9397-08002B2CF9AE}" pid="4" name="MSIP_Label_e037d5f7-ab0f-4201-b716-e10274547e00_Method">
    <vt:lpwstr>Privileged</vt:lpwstr>
  </property>
  <property fmtid="{D5CDD505-2E9C-101B-9397-08002B2CF9AE}" pid="5" name="MSIP_Label_e037d5f7-ab0f-4201-b716-e10274547e00_Name">
    <vt:lpwstr>e037d5f7-ab0f-4201-b716-e10274547e00</vt:lpwstr>
  </property>
  <property fmtid="{D5CDD505-2E9C-101B-9397-08002B2CF9AE}" pid="6" name="MSIP_Label_e037d5f7-ab0f-4201-b716-e10274547e00_SiteId">
    <vt:lpwstr>cc7f83dd-bc5a-4682-9b3e-062a900202a2</vt:lpwstr>
  </property>
  <property fmtid="{D5CDD505-2E9C-101B-9397-08002B2CF9AE}" pid="7" name="MSIP_Label_e037d5f7-ab0f-4201-b716-e10274547e00_ActionId">
    <vt:lpwstr>75e11c1f-d85b-44ef-ab2d-c01b6cad2151</vt:lpwstr>
  </property>
  <property fmtid="{D5CDD505-2E9C-101B-9397-08002B2CF9AE}" pid="8" name="MSIP_Label_e037d5f7-ab0f-4201-b716-e10274547e00_ContentBits">
    <vt:lpwstr>0</vt:lpwstr>
  </property>
</Properties>
</file>